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Excellent Days\Excel Tage 2019\2 Vortrag Kalender\Demo-Dateien\"/>
    </mc:Choice>
  </mc:AlternateContent>
  <xr:revisionPtr revIDLastSave="0" documentId="13_ncr:1_{3F69012A-EF56-401C-B871-3BC8B286C2D1}" xr6:coauthVersionLast="41" xr6:coauthVersionMax="44" xr10:uidLastSave="{00000000-0000-0000-0000-000000000000}"/>
  <bookViews>
    <workbookView xWindow="1710" yWindow="0" windowWidth="24225" windowHeight="14205" tabRatio="713" xr2:uid="{1BF00E09-2CAA-444B-881B-C169B84EAF5F}"/>
  </bookViews>
  <sheets>
    <sheet name="4.1 KW (1)" sheetId="25" r:id="rId1"/>
    <sheet name="4.1 KW (2)" sheetId="26" r:id="rId2"/>
    <sheet name="4.1 KW (3)" sheetId="27" r:id="rId3"/>
    <sheet name="4.1 KW (4)" sheetId="28" r:id="rId4"/>
    <sheet name="4.2 Schaltjahr" sheetId="8" r:id="rId5"/>
    <sheet name="4.2 Schaltjahr (1)" sheetId="31" r:id="rId6"/>
    <sheet name="4.2 Schaltjahr (2)" sheetId="30" r:id="rId7"/>
    <sheet name="4.3 ErsterTag_LetzterTag" sheetId="29" r:id="rId8"/>
    <sheet name="4.4 ARBEITSTAG" sheetId="11" r:id="rId9"/>
    <sheet name="4.4 ARBEITSTAG (2)" sheetId="32" r:id="rId10"/>
    <sheet name="4.5 NETTOARBEITSTAGE" sheetId="12" r:id="rId11"/>
    <sheet name="4.6 Erster_Arbeitstag" sheetId="18" r:id="rId12"/>
    <sheet name="4.8 Quartale" sheetId="20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8" l="1"/>
  <c r="C5" i="18"/>
  <c r="E9" i="12"/>
  <c r="D6" i="12"/>
  <c r="D5" i="12"/>
  <c r="C17" i="29"/>
  <c r="C15" i="29"/>
  <c r="C13" i="29"/>
  <c r="C8" i="29"/>
  <c r="C6" i="29"/>
  <c r="C4" i="29"/>
  <c r="E6" i="32"/>
  <c r="E5" i="32"/>
  <c r="F11" i="11"/>
  <c r="E6" i="11"/>
  <c r="E5" i="11"/>
  <c r="C14" i="20" l="1"/>
  <c r="C13" i="20"/>
  <c r="C12" i="20"/>
  <c r="C11" i="20"/>
  <c r="C10" i="20"/>
  <c r="C9" i="20"/>
  <c r="C8" i="20"/>
  <c r="C7" i="20"/>
  <c r="C6" i="20"/>
  <c r="C5" i="20"/>
  <c r="D6" i="32"/>
  <c r="D5" i="32"/>
  <c r="E11" i="11"/>
  <c r="D6" i="11"/>
  <c r="D5" i="11"/>
  <c r="C4" i="30"/>
  <c r="D12" i="20"/>
  <c r="D13" i="20"/>
  <c r="D5" i="20"/>
  <c r="D11" i="18"/>
  <c r="E5" i="12"/>
  <c r="D13" i="29"/>
  <c r="D14" i="20"/>
  <c r="D7" i="20"/>
  <c r="E6" i="12"/>
  <c r="D15" i="29"/>
  <c r="D4" i="29"/>
  <c r="D10" i="20"/>
  <c r="D11" i="20"/>
  <c r="D5" i="18"/>
  <c r="D8" i="29"/>
  <c r="D8" i="20"/>
  <c r="D9" i="20"/>
  <c r="F9" i="12"/>
  <c r="D17" i="29"/>
  <c r="D6" i="29"/>
  <c r="D6" i="20"/>
  <c r="C10" i="28" l="1"/>
  <c r="C13" i="28"/>
  <c r="C16" i="28"/>
  <c r="C12" i="27"/>
  <c r="C16" i="27" s="1"/>
  <c r="C12" i="26"/>
</calcChain>
</file>

<file path=xl/sharedStrings.xml><?xml version="1.0" encoding="utf-8"?>
<sst xmlns="http://schemas.openxmlformats.org/spreadsheetml/2006/main" count="122" uniqueCount="75">
  <si>
    <t>Ausgangstag</t>
  </si>
  <si>
    <t>Arbeitstage</t>
  </si>
  <si>
    <t>Zieldatum</t>
  </si>
  <si>
    <t>Freie Tage</t>
  </si>
  <si>
    <t>Enddatum</t>
  </si>
  <si>
    <t>Nettoarbeitstage</t>
  </si>
  <si>
    <t>Beispiel 1</t>
  </si>
  <si>
    <t>Beispiel 2</t>
  </si>
  <si>
    <t>Beispiel 3</t>
  </si>
  <si>
    <t>Datum</t>
  </si>
  <si>
    <t>Jahr:</t>
  </si>
  <si>
    <t>KW:</t>
  </si>
  <si>
    <t>Schritt 1:</t>
  </si>
  <si>
    <t>Schritt 2:</t>
  </si>
  <si>
    <t>Zusammengefasst:</t>
  </si>
  <si>
    <t>Erster Arbeitstag</t>
  </si>
  <si>
    <t>Jahr</t>
  </si>
  <si>
    <t>Monat</t>
  </si>
  <si>
    <t>Quartal</t>
  </si>
  <si>
    <t>Erster Tag</t>
  </si>
  <si>
    <t>?</t>
  </si>
  <si>
    <t>Gemäß ISO ist der 4. Januar immer in KW 1</t>
  </si>
  <si>
    <t>(KW 1 ist immer die Woche mit dem ersten Donnerstag)</t>
  </si>
  <si>
    <t>Schritt 1: Einen sicheren Tag in der gesuchten Woche berechnen</t>
  </si>
  <si>
    <t>Schritt 2: Den Montag in der Woche bestimmen:</t>
  </si>
  <si>
    <t>Prüfung, ob der 29. Februar existiert</t>
  </si>
  <si>
    <t>Letzter Tag des aktuellen Monats</t>
  </si>
  <si>
    <t>Letzter Tag des Folgemonats</t>
  </si>
  <si>
    <t>Letzter Tag des vergangenen Monats</t>
  </si>
  <si>
    <t>Der letzte und der erste Tag eines Monats</t>
  </si>
  <si>
    <t>Welches Datum ist in 20 Arbeitstagen</t>
  </si>
  <si>
    <t>Erster Tag einer Kalenderwoche (4/4)</t>
  </si>
  <si>
    <t>Erster Tag einer Kalenderwoche (3/4)</t>
  </si>
  <si>
    <t>Erster Tag einer Kalenderwoche (2/4)</t>
  </si>
  <si>
    <t>Erster Tag einer Kalenderwoche (1/4)</t>
  </si>
  <si>
    <t>Ist ein bestimmtes Jahr ein Schaltjahr?</t>
  </si>
  <si>
    <t>Wieviele Arbeitstage liegen zwischen einem Anfangs- und Enddatum?</t>
  </si>
  <si>
    <t>Erster Arbeitstag eines Monats</t>
  </si>
  <si>
    <t>Variante 1:</t>
  </si>
  <si>
    <t>Variante 2:</t>
  </si>
  <si>
    <t>Zuordnung eines Datums zu einem Quartal</t>
  </si>
  <si>
    <t>=WENN(TAG(DATUM(B4;3;0))=29;""Schaltjahr"";""kein Schaltjahr"")</t>
  </si>
  <si>
    <t>=DATUM(C3;1;4)+7*(C4-1)</t>
  </si>
  <si>
    <t>=C10-WOCHENTAG(C10;2)+1</t>
  </si>
  <si>
    <t>=DATUM(C3;1;4)+7*(C4-1)-WOCHENTAG(DATUM(C3;1;4)+7*(C4-1);2)+1</t>
  </si>
  <si>
    <t>=C12-WOCHENTAG(C12;2)+1</t>
  </si>
  <si>
    <t>Schaltjahr?</t>
  </si>
  <si>
    <t>Wann handelt es sich um ein Schaltjahr?</t>
  </si>
  <si>
    <t>kein Schaltjahr</t>
  </si>
  <si>
    <t>doch wieder Schaltjahr</t>
  </si>
  <si>
    <t>…ohne Rest durch 4 teilbar?</t>
  </si>
  <si>
    <t>…ohne Rest durch 100 teilbar?</t>
  </si>
  <si>
    <t>…ohne Rest durch 400 teilbar?</t>
  </si>
  <si>
    <t>Ist das Jahr…</t>
  </si>
  <si>
    <t>… dann ist es…</t>
  </si>
  <si>
    <t>ein Schaltjahr</t>
  </si>
  <si>
    <t>Säkularjahre, die ohne Rest durch 400 teilbar sind (2000)</t>
  </si>
  <si>
    <t>Aber ….</t>
  </si>
  <si>
    <t>https://docs.microsoft.com/de-de/office/troubleshoot/excel/wrongly-assumes-1900-is-leap-year</t>
  </si>
  <si>
    <r>
      <t xml:space="preserve">Säkularjahre, also Jahre, die ein Jahrhundert abschließen (1800, </t>
    </r>
    <r>
      <rPr>
        <strike/>
        <sz val="11"/>
        <color theme="1"/>
        <rFont val="Calibri"/>
        <family val="2"/>
        <scheme val="minor"/>
      </rPr>
      <t>1900</t>
    </r>
    <r>
      <rPr>
        <sz val="11"/>
        <color theme="1"/>
        <rFont val="Calibri"/>
        <family val="2"/>
        <scheme val="minor"/>
      </rPr>
      <t>, 2100)</t>
    </r>
  </si>
  <si>
    <t>doch wieder ein Schaltjahr</t>
  </si>
  <si>
    <t>=MONATSENDE(Ausgangsdatum;Monate)</t>
  </si>
  <si>
    <r>
      <rPr>
        <b/>
        <i/>
        <sz val="11"/>
        <color theme="1"/>
        <rFont val="Calibri"/>
        <family val="2"/>
        <scheme val="minor"/>
      </rPr>
      <t>Erster</t>
    </r>
    <r>
      <rPr>
        <sz val="11"/>
        <color theme="1"/>
        <rFont val="Calibri"/>
        <family val="2"/>
        <scheme val="minor"/>
      </rPr>
      <t xml:space="preserve"> Tag des aktuellen Monats</t>
    </r>
  </si>
  <si>
    <r>
      <rPr>
        <b/>
        <i/>
        <sz val="11"/>
        <color theme="1"/>
        <rFont val="Calibri"/>
        <family val="2"/>
        <scheme val="minor"/>
      </rPr>
      <t>Erster</t>
    </r>
    <r>
      <rPr>
        <sz val="11"/>
        <color theme="1"/>
        <rFont val="Calibri"/>
        <family val="2"/>
        <scheme val="minor"/>
      </rPr>
      <t xml:space="preserve"> Tag des Folgemonats</t>
    </r>
  </si>
  <si>
    <r>
      <rPr>
        <b/>
        <i/>
        <sz val="11"/>
        <color theme="1"/>
        <rFont val="Calibri"/>
        <family val="2"/>
        <scheme val="minor"/>
      </rPr>
      <t>Erster</t>
    </r>
    <r>
      <rPr>
        <sz val="11"/>
        <color theme="1"/>
        <rFont val="Calibri"/>
        <family val="2"/>
        <scheme val="minor"/>
      </rPr>
      <t xml:space="preserve"> Tag des vergangenen Monats</t>
    </r>
  </si>
  <si>
    <t>Welches Datum ist in 20 Arbeitstagen (verbesserte Funktion ARBEITSTAG.INTL)</t>
  </si>
  <si>
    <t>=ARBEITSTAG(Ausgangsdatum;Tage;[Freie Tage])</t>
  </si>
  <si>
    <t>Sonntag + Montag sollen als Wochenende gerechnet werden.</t>
  </si>
  <si>
    <t>ARBEITSTAG</t>
  </si>
  <si>
    <t>MONATSENDE</t>
  </si>
  <si>
    <t>DATUM</t>
  </si>
  <si>
    <t>MONAT</t>
  </si>
  <si>
    <t>AUFRUNDEN</t>
  </si>
  <si>
    <t>Die Funktion ist bereits seit Excel 2010 verfügbar.</t>
  </si>
  <si>
    <t>Auch hier gibt es wieder eine verbesserte Funktion NETTOARBEITSTAGE.INTL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</si>
</sst>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quotePrefix="1"/>
    <xf numFmtId="16" fontId="0" fillId="0" borderId="0" xfId="0" applyNumberFormat="1"/>
    <xf numFmtId="0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0" xfId="0" applyNumberFormat="1" applyFill="1"/>
    <xf numFmtId="0" fontId="0" fillId="3" borderId="0" xfId="0" applyNumberFormat="1" applyFill="1" applyAlignment="1">
      <alignment horizontal="center"/>
    </xf>
    <xf numFmtId="0" fontId="0" fillId="0" borderId="0" xfId="0" quotePrefix="1" applyAlignment="1">
      <alignment horizontal="left" indent="1"/>
    </xf>
    <xf numFmtId="0" fontId="5" fillId="0" borderId="0" xfId="0" applyFont="1"/>
    <xf numFmtId="164" fontId="4" fillId="3" borderId="0" xfId="0" applyNumberFormat="1" applyFont="1" applyFill="1"/>
    <xf numFmtId="1" fontId="0" fillId="0" borderId="0" xfId="0" applyNumberFormat="1"/>
    <xf numFmtId="0" fontId="0" fillId="0" borderId="2" xfId="0" applyBorder="1" applyAlignment="1">
      <alignment horizontal="center"/>
    </xf>
    <xf numFmtId="164" fontId="0" fillId="3" borderId="2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/>
    <xf numFmtId="164" fontId="0" fillId="0" borderId="2" xfId="0" applyNumberForma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164" fontId="0" fillId="3" borderId="2" xfId="0" applyNumberFormat="1" applyFill="1" applyBorder="1"/>
    <xf numFmtId="0" fontId="0" fillId="0" borderId="0" xfId="0" applyFont="1"/>
    <xf numFmtId="0" fontId="0" fillId="0" borderId="2" xfId="0" applyBorder="1"/>
    <xf numFmtId="14" fontId="0" fillId="0" borderId="2" xfId="0" applyNumberFormat="1" applyBorder="1"/>
    <xf numFmtId="14" fontId="0" fillId="3" borderId="2" xfId="0" applyNumberFormat="1" applyFill="1" applyBorder="1"/>
    <xf numFmtId="0" fontId="6" fillId="0" borderId="0" xfId="0" applyFont="1"/>
    <xf numFmtId="0" fontId="0" fillId="0" borderId="0" xfId="0" applyBorder="1"/>
    <xf numFmtId="0" fontId="0" fillId="0" borderId="0" xfId="0" quotePrefix="1" applyBorder="1"/>
    <xf numFmtId="0" fontId="0" fillId="0" borderId="0" xfId="0" quotePrefix="1" applyNumberFormat="1" applyBorder="1"/>
    <xf numFmtId="0" fontId="0" fillId="3" borderId="2" xfId="0" applyFill="1" applyBorder="1"/>
    <xf numFmtId="0" fontId="0" fillId="0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0" borderId="4" xfId="0" applyBorder="1"/>
    <xf numFmtId="0" fontId="0" fillId="0" borderId="3" xfId="0" applyBorder="1"/>
    <xf numFmtId="0" fontId="0" fillId="4" borderId="4" xfId="0" applyFill="1" applyBorder="1"/>
    <xf numFmtId="0" fontId="0" fillId="4" borderId="3" xfId="0" applyFill="1" applyBorder="1"/>
    <xf numFmtId="0" fontId="0" fillId="4" borderId="2" xfId="0" applyFill="1" applyBorder="1"/>
    <xf numFmtId="0" fontId="0" fillId="3" borderId="2" xfId="0" applyFill="1" applyBorder="1" applyAlignment="1">
      <alignment horizontal="center"/>
    </xf>
    <xf numFmtId="0" fontId="0" fillId="0" borderId="0" xfId="0" applyFill="1" applyBorder="1"/>
    <xf numFmtId="0" fontId="7" fillId="0" borderId="0" xfId="2"/>
  </cellXfs>
  <cellStyles count="3">
    <cellStyle name="Link" xfId="2" builtinId="8"/>
    <cellStyle name="Standard" xfId="0" builtinId="0"/>
    <cellStyle name="Standard 2" xfId="1" xr:uid="{A4188CB6-802C-4F87-9508-4C72553163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cs.microsoft.com/de-de/office/troubleshoot/excel/wrongly-assumes-1900-is-leap-year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ocs.microsoft.com/de-de/office/troubleshoot/excel/wrongly-assumes-1900-is-leap-year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283DF-B34B-4EB2-80C8-F1F59884C655}">
  <sheetPr>
    <tabColor theme="8"/>
  </sheetPr>
  <dimension ref="B1:C8"/>
  <sheetViews>
    <sheetView showGridLines="0" tabSelected="1" workbookViewId="0"/>
  </sheetViews>
  <sheetFormatPr baseColWidth="10" defaultRowHeight="15" x14ac:dyDescent="0.25"/>
  <cols>
    <col min="1" max="1" width="11.42578125" style="3"/>
    <col min="2" max="2" width="17.7109375" style="3" bestFit="1" customWidth="1"/>
    <col min="3" max="3" width="14" style="3" bestFit="1" customWidth="1"/>
    <col min="4" max="4" width="64" style="3" bestFit="1" customWidth="1"/>
    <col min="5" max="16384" width="11.42578125" style="3"/>
  </cols>
  <sheetData>
    <row r="1" spans="2:3" ht="23.25" x14ac:dyDescent="0.35">
      <c r="B1" s="14" t="s">
        <v>34</v>
      </c>
    </row>
    <row r="2" spans="2:3" ht="23.25" x14ac:dyDescent="0.35">
      <c r="B2" s="14"/>
    </row>
    <row r="3" spans="2:3" x14ac:dyDescent="0.25">
      <c r="B3" s="3" t="s">
        <v>10</v>
      </c>
      <c r="C3" s="17">
        <v>2019</v>
      </c>
    </row>
    <row r="4" spans="2:3" x14ac:dyDescent="0.25">
      <c r="B4" s="3" t="s">
        <v>11</v>
      </c>
      <c r="C4" s="17">
        <v>42</v>
      </c>
    </row>
    <row r="5" spans="2:3" x14ac:dyDescent="0.25">
      <c r="C5" s="4"/>
    </row>
    <row r="6" spans="2:3" x14ac:dyDescent="0.25">
      <c r="C6" s="4"/>
    </row>
    <row r="8" spans="2:3" x14ac:dyDescent="0.25">
      <c r="B8" s="3" t="s">
        <v>19</v>
      </c>
      <c r="C8" s="18" t="s">
        <v>20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445A-B5CA-40BE-9F6B-2E15FBCD4FCE}">
  <sheetPr>
    <tabColor theme="5"/>
  </sheetPr>
  <dimension ref="B1:H12"/>
  <sheetViews>
    <sheetView showGridLines="0" workbookViewId="0">
      <selection activeCell="B12" sqref="B12"/>
    </sheetView>
  </sheetViews>
  <sheetFormatPr baseColWidth="10" defaultColWidth="11.42578125" defaultRowHeight="15" x14ac:dyDescent="0.25"/>
  <cols>
    <col min="1" max="1" width="11.42578125" style="3"/>
    <col min="2" max="2" width="15.28515625" style="3" customWidth="1"/>
    <col min="3" max="3" width="12.85546875" style="3" bestFit="1" customWidth="1"/>
    <col min="4" max="4" width="15.5703125" style="3" customWidth="1"/>
    <col min="5" max="5" width="14.42578125" style="3" customWidth="1"/>
    <col min="6" max="6" width="24.85546875" style="3" bestFit="1" customWidth="1"/>
    <col min="7" max="16384" width="11.42578125" style="3"/>
  </cols>
  <sheetData>
    <row r="1" spans="2:5" ht="23.25" x14ac:dyDescent="0.35">
      <c r="B1" s="14" t="s">
        <v>65</v>
      </c>
    </row>
    <row r="4" spans="2:5" x14ac:dyDescent="0.25">
      <c r="B4" s="10" t="s">
        <v>0</v>
      </c>
      <c r="C4" s="9" t="s">
        <v>1</v>
      </c>
      <c r="D4" s="10" t="s">
        <v>2</v>
      </c>
    </row>
    <row r="5" spans="2:5" x14ac:dyDescent="0.25">
      <c r="B5" s="4">
        <v>43812</v>
      </c>
      <c r="C5" s="5">
        <v>20</v>
      </c>
      <c r="D5" s="11">
        <f>WORKDAY.INTL(B5,C5,2)</f>
        <v>43840</v>
      </c>
      <c r="E5" s="3" t="str">
        <f ca="1">IFERROR(_xlfn.FORMULATEXT(D5),"")</f>
        <v>=ARBEITSTAG.INTL(B5;C5;2)</v>
      </c>
    </row>
    <row r="6" spans="2:5" x14ac:dyDescent="0.25">
      <c r="B6" s="4">
        <v>43814</v>
      </c>
      <c r="C6" s="5">
        <v>20</v>
      </c>
      <c r="D6" s="11">
        <f>WORKDAY.INTL(B6,C6,2)</f>
        <v>43841</v>
      </c>
      <c r="E6" s="3" t="str">
        <f ca="1">IFERROR(_xlfn.FORMULATEXT(D6),"")</f>
        <v>=ARBEITSTAG.INTL(B6;C6;2)</v>
      </c>
    </row>
    <row r="7" spans="2:5" x14ac:dyDescent="0.25">
      <c r="B7" s="4"/>
      <c r="C7" s="5"/>
      <c r="D7" s="5"/>
      <c r="E7" s="7"/>
    </row>
    <row r="8" spans="2:5" x14ac:dyDescent="0.25">
      <c r="B8" s="4"/>
      <c r="E8" s="7"/>
    </row>
    <row r="9" spans="2:5" x14ac:dyDescent="0.25">
      <c r="B9" s="4" t="s">
        <v>67</v>
      </c>
      <c r="C9" s="8"/>
      <c r="D9" s="4"/>
    </row>
    <row r="12" spans="2:5" x14ac:dyDescent="0.25">
      <c r="B12" s="1" t="s">
        <v>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C3139-5AC1-4801-8B15-F0FD1CA530E3}">
  <sheetPr>
    <tabColor theme="8"/>
  </sheetPr>
  <dimension ref="A1:P15"/>
  <sheetViews>
    <sheetView showGridLines="0" workbookViewId="0"/>
  </sheetViews>
  <sheetFormatPr baseColWidth="10" defaultColWidth="11.42578125" defaultRowHeight="15" x14ac:dyDescent="0.25"/>
  <cols>
    <col min="1" max="1" width="9.5703125" style="3" bestFit="1" customWidth="1"/>
    <col min="2" max="3" width="14.140625" style="3" customWidth="1"/>
    <col min="4" max="4" width="16.28515625" style="3" bestFit="1" customWidth="1"/>
    <col min="5" max="5" width="18.140625" style="3" customWidth="1"/>
    <col min="6" max="6" width="24.85546875" style="3" bestFit="1" customWidth="1"/>
    <col min="7" max="16384" width="11.42578125" style="3"/>
  </cols>
  <sheetData>
    <row r="1" spans="1:6" ht="23.25" x14ac:dyDescent="0.35">
      <c r="B1" s="14" t="s">
        <v>36</v>
      </c>
    </row>
    <row r="4" spans="1:6" x14ac:dyDescent="0.25">
      <c r="B4" s="10" t="s">
        <v>0</v>
      </c>
      <c r="C4" s="10" t="s">
        <v>4</v>
      </c>
      <c r="D4" s="10" t="s">
        <v>5</v>
      </c>
    </row>
    <row r="5" spans="1:6" x14ac:dyDescent="0.25">
      <c r="A5" s="3" t="s">
        <v>6</v>
      </c>
      <c r="B5" s="4">
        <v>43812</v>
      </c>
      <c r="C5" s="4">
        <v>43840</v>
      </c>
      <c r="D5" s="12">
        <f>NETWORKDAYS(B5,C5)</f>
        <v>21</v>
      </c>
      <c r="E5" s="3" t="str">
        <f ca="1">IFERROR(_xlfn.FORMULATEXT(D5),"")</f>
        <v>=NETTOARBEITSTAGE(B5;C5)</v>
      </c>
    </row>
    <row r="6" spans="1:6" x14ac:dyDescent="0.25">
      <c r="A6" s="3" t="s">
        <v>7</v>
      </c>
      <c r="B6" s="4">
        <v>43814</v>
      </c>
      <c r="C6" s="4">
        <v>43840</v>
      </c>
      <c r="D6" s="12">
        <f>NETWORKDAYS(B6,C6)</f>
        <v>20</v>
      </c>
      <c r="E6" s="3" t="str">
        <f ca="1">IFERROR(_xlfn.FORMULATEXT(D6),"")</f>
        <v>=NETTOARBEITSTAGE(B6;C6)</v>
      </c>
    </row>
    <row r="7" spans="1:6" x14ac:dyDescent="0.25">
      <c r="B7" s="4"/>
      <c r="C7" s="4"/>
      <c r="D7" s="4"/>
    </row>
    <row r="8" spans="1:6" x14ac:dyDescent="0.25">
      <c r="B8" s="10" t="s">
        <v>0</v>
      </c>
      <c r="C8" s="10" t="s">
        <v>4</v>
      </c>
      <c r="D8" s="10" t="s">
        <v>3</v>
      </c>
      <c r="E8" s="10" t="s">
        <v>5</v>
      </c>
    </row>
    <row r="9" spans="1:6" x14ac:dyDescent="0.25">
      <c r="A9" s="3" t="s">
        <v>8</v>
      </c>
      <c r="B9" s="4">
        <v>43812</v>
      </c>
      <c r="C9" s="4">
        <v>43840</v>
      </c>
      <c r="D9" s="4">
        <v>43824</v>
      </c>
      <c r="E9" s="12">
        <f>NETWORKDAYS(B9,C9,D9:D10)</f>
        <v>19</v>
      </c>
      <c r="F9" s="3" t="str">
        <f ca="1">IFERROR(_xlfn.FORMULATEXT(E9),"")</f>
        <v>=NETTOARBEITSTAGE(B9;C9;D9:D10)</v>
      </c>
    </row>
    <row r="10" spans="1:6" x14ac:dyDescent="0.25">
      <c r="B10" s="4"/>
      <c r="C10" s="4"/>
      <c r="D10" s="4">
        <v>43825</v>
      </c>
    </row>
    <row r="13" spans="1:6" x14ac:dyDescent="0.25">
      <c r="B13" s="4"/>
      <c r="C13" s="4"/>
      <c r="D13" s="4"/>
    </row>
    <row r="14" spans="1:6" x14ac:dyDescent="0.25">
      <c r="B14" s="1" t="s">
        <v>74</v>
      </c>
      <c r="C14" s="4"/>
      <c r="D14" s="4"/>
    </row>
    <row r="15" spans="1:6" x14ac:dyDescent="0.25">
      <c r="B15" s="1" t="s">
        <v>73</v>
      </c>
      <c r="C15" s="4"/>
      <c r="D15" s="4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4929-5A49-4F36-B321-D1605C7C1C70}">
  <sheetPr>
    <tabColor theme="5"/>
  </sheetPr>
  <dimension ref="A1:K22"/>
  <sheetViews>
    <sheetView showGridLines="0" workbookViewId="0"/>
  </sheetViews>
  <sheetFormatPr baseColWidth="10" defaultRowHeight="15" x14ac:dyDescent="0.25"/>
  <cols>
    <col min="1" max="1" width="11.42578125" style="3"/>
    <col min="2" max="2" width="18.85546875" customWidth="1"/>
    <col min="3" max="3" width="17.5703125" customWidth="1"/>
  </cols>
  <sheetData>
    <row r="1" spans="2:4" s="3" customFormat="1" ht="23.25" x14ac:dyDescent="0.35">
      <c r="B1" s="14" t="s">
        <v>37</v>
      </c>
    </row>
    <row r="2" spans="2:4" s="3" customFormat="1" x14ac:dyDescent="0.25"/>
    <row r="3" spans="2:4" s="3" customFormat="1" x14ac:dyDescent="0.25">
      <c r="B3" s="30" t="s">
        <v>38</v>
      </c>
    </row>
    <row r="4" spans="2:4" x14ac:dyDescent="0.25">
      <c r="B4" t="s">
        <v>9</v>
      </c>
      <c r="C4" s="2">
        <v>43709</v>
      </c>
      <c r="D4" s="2"/>
    </row>
    <row r="5" spans="2:4" x14ac:dyDescent="0.25">
      <c r="B5" t="s">
        <v>15</v>
      </c>
      <c r="C5" s="15">
        <f>WORKDAY(EOMONTH(C4,-1),1)</f>
        <v>43710</v>
      </c>
      <c r="D5" s="3" t="str">
        <f ca="1">IFERROR(_xlfn.FORMULATEXT(C5),"")</f>
        <v>=ARBEITSTAG(MONATSENDE(C4;-1);1)</v>
      </c>
    </row>
    <row r="6" spans="2:4" x14ac:dyDescent="0.25">
      <c r="C6" s="2"/>
    </row>
    <row r="7" spans="2:4" s="3" customFormat="1" x14ac:dyDescent="0.25">
      <c r="C7" s="2"/>
    </row>
    <row r="8" spans="2:4" x14ac:dyDescent="0.25">
      <c r="B8" s="30" t="s">
        <v>39</v>
      </c>
      <c r="C8" s="2"/>
    </row>
    <row r="9" spans="2:4" x14ac:dyDescent="0.25">
      <c r="B9" s="3" t="s">
        <v>16</v>
      </c>
      <c r="C9" s="8">
        <v>2019</v>
      </c>
    </row>
    <row r="10" spans="2:4" x14ac:dyDescent="0.25">
      <c r="B10" s="3" t="s">
        <v>17</v>
      </c>
      <c r="C10" s="8">
        <v>9</v>
      </c>
    </row>
    <row r="11" spans="2:4" x14ac:dyDescent="0.25">
      <c r="B11" s="3" t="s">
        <v>15</v>
      </c>
      <c r="C11" s="15">
        <f>WORKDAY(DATE(C9,C10,0),1)</f>
        <v>43710</v>
      </c>
      <c r="D11" s="3" t="str">
        <f ca="1">IFERROR(_xlfn.FORMULATEXT(C11),"")</f>
        <v>=ARBEITSTAG(DATUM(C9;C10;0);1)</v>
      </c>
    </row>
    <row r="18" spans="2:2" x14ac:dyDescent="0.25">
      <c r="B18" t="s">
        <v>68</v>
      </c>
    </row>
    <row r="19" spans="2:2" x14ac:dyDescent="0.25">
      <c r="B19" t="s">
        <v>69</v>
      </c>
    </row>
    <row r="21" spans="2:2" x14ac:dyDescent="0.25">
      <c r="B21" t="s">
        <v>68</v>
      </c>
    </row>
    <row r="22" spans="2:2" x14ac:dyDescent="0.25">
      <c r="B22" t="s">
        <v>70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3B005-C6C6-4F72-849B-BF8C8D0AC475}">
  <sheetPr>
    <tabColor theme="5"/>
  </sheetPr>
  <dimension ref="A1:K21"/>
  <sheetViews>
    <sheetView showGridLines="0" workbookViewId="0"/>
  </sheetViews>
  <sheetFormatPr baseColWidth="10" defaultRowHeight="15" outlineLevelCol="1" x14ac:dyDescent="0.25"/>
  <cols>
    <col min="1" max="1" width="11.42578125" style="3"/>
    <col min="8" max="11" width="11.42578125" customWidth="1" outlineLevel="1"/>
  </cols>
  <sheetData>
    <row r="1" spans="2:11" s="3" customFormat="1" ht="23.25" x14ac:dyDescent="0.35">
      <c r="B1" s="14" t="s">
        <v>40</v>
      </c>
    </row>
    <row r="2" spans="2:11" s="3" customFormat="1" x14ac:dyDescent="0.25"/>
    <row r="3" spans="2:11" s="3" customFormat="1" x14ac:dyDescent="0.25"/>
    <row r="4" spans="2:11" x14ac:dyDescent="0.25">
      <c r="B4" s="36" t="s">
        <v>9</v>
      </c>
      <c r="C4" s="36" t="s">
        <v>18</v>
      </c>
    </row>
    <row r="5" spans="2:11" x14ac:dyDescent="0.25">
      <c r="B5" s="28">
        <v>43624</v>
      </c>
      <c r="C5" s="27">
        <f>ROUNDUP(MONTH(B5)/3,0)</f>
        <v>2</v>
      </c>
      <c r="D5" s="13" t="str">
        <f ca="1">_xlfn.FORMULATEXT(C5)</f>
        <v>=AUFRUNDEN(MONAT(B5)/3;0)</v>
      </c>
      <c r="E5" s="8"/>
      <c r="K5" s="16"/>
    </row>
    <row r="6" spans="2:11" x14ac:dyDescent="0.25">
      <c r="B6" s="28">
        <v>43508</v>
      </c>
      <c r="C6" s="27">
        <f>ROUNDUP(MONTH(B6)/3,0)</f>
        <v>1</v>
      </c>
      <c r="D6" s="13" t="str">
        <f t="shared" ref="D6:D14" ca="1" si="0">_xlfn.FORMULATEXT(C6)</f>
        <v>=AUFRUNDEN(MONAT(B6)/3;0)</v>
      </c>
      <c r="E6" s="8"/>
      <c r="K6" s="16"/>
    </row>
    <row r="7" spans="2:11" x14ac:dyDescent="0.25">
      <c r="B7" s="28">
        <v>43751</v>
      </c>
      <c r="C7" s="27">
        <f>ROUNDUP(MONTH(B7)/3,0)</f>
        <v>4</v>
      </c>
      <c r="D7" s="13" t="str">
        <f t="shared" ca="1" si="0"/>
        <v>=AUFRUNDEN(MONAT(B7)/3;0)</v>
      </c>
    </row>
    <row r="8" spans="2:11" x14ac:dyDescent="0.25">
      <c r="B8" s="28">
        <v>43740</v>
      </c>
      <c r="C8" s="27">
        <f>ROUNDUP(MONTH(B8)/3,0)</f>
        <v>4</v>
      </c>
      <c r="D8" s="13" t="str">
        <f t="shared" ca="1" si="0"/>
        <v>=AUFRUNDEN(MONAT(B8)/3;0)</v>
      </c>
    </row>
    <row r="9" spans="2:11" x14ac:dyDescent="0.25">
      <c r="B9" s="28">
        <v>43571</v>
      </c>
      <c r="C9" s="27">
        <f>ROUNDUP(MONTH(B9)/3,0)</f>
        <v>2</v>
      </c>
      <c r="D9" s="13" t="str">
        <f t="shared" ca="1" si="0"/>
        <v>=AUFRUNDEN(MONAT(B9)/3;0)</v>
      </c>
    </row>
    <row r="10" spans="2:11" x14ac:dyDescent="0.25">
      <c r="B10" s="28">
        <v>43695</v>
      </c>
      <c r="C10" s="27">
        <f>ROUNDUP(MONTH(B10)/3,0)</f>
        <v>3</v>
      </c>
      <c r="D10" s="13" t="str">
        <f t="shared" ca="1" si="0"/>
        <v>=AUFRUNDEN(MONAT(B10)/3;0)</v>
      </c>
    </row>
    <row r="11" spans="2:11" x14ac:dyDescent="0.25">
      <c r="B11" s="28">
        <v>43628</v>
      </c>
      <c r="C11" s="27">
        <f>ROUNDUP(MONTH(B11)/3,0)</f>
        <v>2</v>
      </c>
      <c r="D11" s="13" t="str">
        <f t="shared" ca="1" si="0"/>
        <v>=AUFRUNDEN(MONAT(B11)/3;0)</v>
      </c>
    </row>
    <row r="12" spans="2:11" x14ac:dyDescent="0.25">
      <c r="B12" s="28">
        <v>43703</v>
      </c>
      <c r="C12" s="27">
        <f>ROUNDUP(MONTH(B12)/3,0)</f>
        <v>3</v>
      </c>
      <c r="D12" s="13" t="str">
        <f t="shared" ca="1" si="0"/>
        <v>=AUFRUNDEN(MONAT(B12)/3;0)</v>
      </c>
    </row>
    <row r="13" spans="2:11" x14ac:dyDescent="0.25">
      <c r="B13" s="28">
        <v>43647</v>
      </c>
      <c r="C13" s="27">
        <f>ROUNDUP(MONTH(B13)/3,0)</f>
        <v>3</v>
      </c>
      <c r="D13" s="13" t="str">
        <f t="shared" ca="1" si="0"/>
        <v>=AUFRUNDEN(MONAT(B13)/3;0)</v>
      </c>
    </row>
    <row r="14" spans="2:11" x14ac:dyDescent="0.25">
      <c r="B14" s="28">
        <v>43530</v>
      </c>
      <c r="C14" s="27">
        <f>ROUNDUP(MONTH(B14)/3,0)</f>
        <v>1</v>
      </c>
      <c r="D14" s="13" t="str">
        <f t="shared" ca="1" si="0"/>
        <v>=AUFRUNDEN(MONAT(B14)/3;0)</v>
      </c>
    </row>
    <row r="20" spans="2:2" x14ac:dyDescent="0.25">
      <c r="B20" t="s">
        <v>72</v>
      </c>
    </row>
    <row r="21" spans="2:2" x14ac:dyDescent="0.25">
      <c r="B21" t="s">
        <v>71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2D97-0CF9-4FC0-B5E9-99C2F88EF851}">
  <sheetPr>
    <tabColor theme="8"/>
  </sheetPr>
  <dimension ref="B1:D15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7.7109375" style="3" bestFit="1" customWidth="1"/>
    <col min="3" max="3" width="14" style="3" bestFit="1" customWidth="1"/>
    <col min="4" max="4" width="64" style="3" bestFit="1" customWidth="1"/>
    <col min="5" max="16384" width="11.42578125" style="3"/>
  </cols>
  <sheetData>
    <row r="1" spans="2:4" ht="23.25" x14ac:dyDescent="0.35">
      <c r="B1" s="14" t="s">
        <v>33</v>
      </c>
    </row>
    <row r="2" spans="2:4" ht="23.25" x14ac:dyDescent="0.35">
      <c r="B2" s="14"/>
    </row>
    <row r="3" spans="2:4" x14ac:dyDescent="0.25">
      <c r="B3" s="3" t="s">
        <v>10</v>
      </c>
      <c r="C3" s="17">
        <v>2019</v>
      </c>
    </row>
    <row r="4" spans="2:4" x14ac:dyDescent="0.25">
      <c r="B4" s="3" t="s">
        <v>11</v>
      </c>
      <c r="C4" s="17">
        <v>42</v>
      </c>
    </row>
    <row r="5" spans="2:4" x14ac:dyDescent="0.25">
      <c r="C5" s="19"/>
    </row>
    <row r="6" spans="2:4" x14ac:dyDescent="0.25">
      <c r="C6" s="19"/>
    </row>
    <row r="7" spans="2:4" x14ac:dyDescent="0.25">
      <c r="B7" s="20" t="s">
        <v>21</v>
      </c>
    </row>
    <row r="8" spans="2:4" x14ac:dyDescent="0.25">
      <c r="B8" s="21" t="s">
        <v>22</v>
      </c>
      <c r="C8" s="19"/>
    </row>
    <row r="9" spans="2:4" x14ac:dyDescent="0.25">
      <c r="C9" s="19"/>
    </row>
    <row r="10" spans="2:4" x14ac:dyDescent="0.25">
      <c r="B10" s="1" t="s">
        <v>23</v>
      </c>
      <c r="C10" s="19"/>
    </row>
    <row r="11" spans="2:4" x14ac:dyDescent="0.25">
      <c r="C11" s="19"/>
    </row>
    <row r="12" spans="2:4" x14ac:dyDescent="0.25">
      <c r="B12" s="3" t="s">
        <v>12</v>
      </c>
      <c r="C12" s="22">
        <f>DATE(C3,1,4)+7*(C4-1)</f>
        <v>43756</v>
      </c>
      <c r="D12" s="13" t="s">
        <v>42</v>
      </c>
    </row>
    <row r="15" spans="2:4" x14ac:dyDescent="0.25">
      <c r="B15" s="3" t="s">
        <v>19</v>
      </c>
      <c r="C15" s="18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73D96-BAB0-4739-A033-322FAEB99F76}">
  <sheetPr>
    <tabColor theme="8"/>
  </sheetPr>
  <dimension ref="B1:D16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7.7109375" style="3" bestFit="1" customWidth="1"/>
    <col min="3" max="3" width="15.140625" style="3" customWidth="1"/>
    <col min="4" max="4" width="64" style="3" bestFit="1" customWidth="1"/>
    <col min="5" max="16384" width="11.42578125" style="3"/>
  </cols>
  <sheetData>
    <row r="1" spans="2:4" ht="23.25" x14ac:dyDescent="0.35">
      <c r="B1" s="14" t="s">
        <v>32</v>
      </c>
    </row>
    <row r="2" spans="2:4" ht="23.25" x14ac:dyDescent="0.35">
      <c r="B2" s="14"/>
    </row>
    <row r="3" spans="2:4" x14ac:dyDescent="0.25">
      <c r="B3" s="3" t="s">
        <v>10</v>
      </c>
      <c r="C3" s="17">
        <v>2019</v>
      </c>
    </row>
    <row r="4" spans="2:4" x14ac:dyDescent="0.25">
      <c r="B4" s="3" t="s">
        <v>11</v>
      </c>
      <c r="C4" s="17">
        <v>42</v>
      </c>
    </row>
    <row r="5" spans="2:4" x14ac:dyDescent="0.25">
      <c r="C5" s="19"/>
    </row>
    <row r="6" spans="2:4" x14ac:dyDescent="0.25">
      <c r="C6" s="19"/>
    </row>
    <row r="7" spans="2:4" x14ac:dyDescent="0.25">
      <c r="B7" s="23" t="s">
        <v>21</v>
      </c>
    </row>
    <row r="8" spans="2:4" x14ac:dyDescent="0.25">
      <c r="B8" s="24" t="s">
        <v>22</v>
      </c>
      <c r="C8" s="19"/>
    </row>
    <row r="9" spans="2:4" x14ac:dyDescent="0.25">
      <c r="C9" s="19"/>
    </row>
    <row r="10" spans="2:4" x14ac:dyDescent="0.25">
      <c r="B10" s="26" t="s">
        <v>23</v>
      </c>
      <c r="C10" s="19"/>
    </row>
    <row r="11" spans="2:4" x14ac:dyDescent="0.25">
      <c r="C11" s="19"/>
    </row>
    <row r="12" spans="2:4" x14ac:dyDescent="0.25">
      <c r="B12" s="3" t="s">
        <v>12</v>
      </c>
      <c r="C12" s="22">
        <f>DATE(C3,1,4)+7*(C4-1)</f>
        <v>43756</v>
      </c>
      <c r="D12" s="13" t="s">
        <v>42</v>
      </c>
    </row>
    <row r="14" spans="2:4" x14ac:dyDescent="0.25">
      <c r="B14" s="1" t="s">
        <v>24</v>
      </c>
      <c r="C14" s="19"/>
    </row>
    <row r="15" spans="2:4" x14ac:dyDescent="0.25">
      <c r="B15" s="1"/>
      <c r="C15" s="19"/>
    </row>
    <row r="16" spans="2:4" x14ac:dyDescent="0.25">
      <c r="B16" s="3" t="s">
        <v>13</v>
      </c>
      <c r="C16" s="18">
        <f>C12-WEEKDAY(C12,2)+1</f>
        <v>43752</v>
      </c>
      <c r="D16" s="13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E527E-0E68-46C6-8F29-DD1E3FBB258D}">
  <sheetPr>
    <tabColor theme="8"/>
  </sheetPr>
  <dimension ref="B1:D16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7.7109375" style="3" bestFit="1" customWidth="1"/>
    <col min="3" max="3" width="15.140625" style="3" customWidth="1"/>
    <col min="4" max="4" width="64" style="3" bestFit="1" customWidth="1"/>
    <col min="5" max="16384" width="11.42578125" style="3"/>
  </cols>
  <sheetData>
    <row r="1" spans="2:4" ht="23.25" x14ac:dyDescent="0.35">
      <c r="B1" s="14" t="s">
        <v>31</v>
      </c>
    </row>
    <row r="2" spans="2:4" ht="23.25" x14ac:dyDescent="0.35">
      <c r="B2" s="14"/>
    </row>
    <row r="3" spans="2:4" x14ac:dyDescent="0.25">
      <c r="B3" s="3" t="s">
        <v>10</v>
      </c>
      <c r="C3" s="17">
        <v>2019</v>
      </c>
    </row>
    <row r="4" spans="2:4" x14ac:dyDescent="0.25">
      <c r="B4" s="3" t="s">
        <v>11</v>
      </c>
      <c r="C4" s="17">
        <v>42</v>
      </c>
    </row>
    <row r="5" spans="2:4" x14ac:dyDescent="0.25">
      <c r="C5" s="19"/>
    </row>
    <row r="6" spans="2:4" x14ac:dyDescent="0.25">
      <c r="C6" s="19"/>
    </row>
    <row r="7" spans="2:4" x14ac:dyDescent="0.25">
      <c r="B7" s="23" t="s">
        <v>21</v>
      </c>
    </row>
    <row r="8" spans="2:4" x14ac:dyDescent="0.25">
      <c r="B8" s="24" t="s">
        <v>22</v>
      </c>
      <c r="C8" s="19"/>
    </row>
    <row r="9" spans="2:4" x14ac:dyDescent="0.25">
      <c r="C9" s="19"/>
    </row>
    <row r="10" spans="2:4" x14ac:dyDescent="0.25">
      <c r="B10" s="3" t="s">
        <v>12</v>
      </c>
      <c r="C10" s="22">
        <f>DATE(C3,1,4)+7*(C4-1)</f>
        <v>43756</v>
      </c>
      <c r="D10" s="13" t="s">
        <v>42</v>
      </c>
    </row>
    <row r="12" spans="2:4" x14ac:dyDescent="0.25">
      <c r="B12" s="1"/>
      <c r="C12" s="19"/>
    </row>
    <row r="13" spans="2:4" x14ac:dyDescent="0.25">
      <c r="B13" s="3" t="s">
        <v>13</v>
      </c>
      <c r="C13" s="22">
        <f>C10-WEEKDAY(C10,2)+1</f>
        <v>43752</v>
      </c>
      <c r="D13" s="13" t="s">
        <v>43</v>
      </c>
    </row>
    <row r="16" spans="2:4" x14ac:dyDescent="0.25">
      <c r="B16" s="3" t="s">
        <v>14</v>
      </c>
      <c r="C16" s="25">
        <f>DATE(C3,1,4)+7*(C4-1)-WEEKDAY(DATE(C3,1,4)+7*(C4-1),2)+1</f>
        <v>43752</v>
      </c>
      <c r="D16" s="13" t="s">
        <v>44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50C9E-AA39-451F-A9D5-49E71272D04B}">
  <sheetPr>
    <tabColor theme="5"/>
  </sheetPr>
  <dimension ref="B1:D14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4" style="3" bestFit="1" customWidth="1"/>
    <col min="3" max="3" width="19.28515625" style="3" customWidth="1"/>
    <col min="4" max="4" width="33.5703125" style="3" customWidth="1"/>
    <col min="5" max="16384" width="11.42578125" style="3"/>
  </cols>
  <sheetData>
    <row r="1" spans="2:4" ht="23.25" x14ac:dyDescent="0.35">
      <c r="B1" s="14" t="s">
        <v>35</v>
      </c>
    </row>
    <row r="2" spans="2:4" ht="15" customHeight="1" x14ac:dyDescent="0.35">
      <c r="B2" s="14"/>
    </row>
    <row r="3" spans="2:4" ht="15" customHeight="1" x14ac:dyDescent="0.25"/>
    <row r="4" spans="2:4" ht="15" customHeight="1" x14ac:dyDescent="0.25">
      <c r="B4" s="35">
        <v>2019</v>
      </c>
      <c r="C4" s="42" t="s">
        <v>46</v>
      </c>
      <c r="D4" s="6"/>
    </row>
    <row r="7" spans="2:4" x14ac:dyDescent="0.25">
      <c r="B7" s="3" t="s">
        <v>47</v>
      </c>
    </row>
    <row r="9" spans="2:4" x14ac:dyDescent="0.25">
      <c r="B9" s="39" t="s">
        <v>53</v>
      </c>
      <c r="C9" s="40"/>
      <c r="D9" s="41" t="s">
        <v>54</v>
      </c>
    </row>
    <row r="10" spans="2:4" x14ac:dyDescent="0.25">
      <c r="B10" s="37" t="s">
        <v>50</v>
      </c>
      <c r="C10" s="38"/>
      <c r="D10" s="27" t="s">
        <v>55</v>
      </c>
    </row>
    <row r="11" spans="2:4" x14ac:dyDescent="0.25">
      <c r="B11" s="37" t="s">
        <v>51</v>
      </c>
      <c r="C11" s="38"/>
      <c r="D11" s="27" t="s">
        <v>48</v>
      </c>
    </row>
    <row r="12" spans="2:4" x14ac:dyDescent="0.25">
      <c r="B12" s="37" t="s">
        <v>52</v>
      </c>
      <c r="C12" s="38"/>
      <c r="D12" s="27" t="s">
        <v>49</v>
      </c>
    </row>
    <row r="14" spans="2:4" x14ac:dyDescent="0.25">
      <c r="B14" s="43" t="s">
        <v>57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9497C-8BEE-43CE-B36A-EABC44140196}">
  <sheetPr>
    <tabColor theme="5"/>
  </sheetPr>
  <dimension ref="B1:D18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4" style="3" bestFit="1" customWidth="1"/>
    <col min="3" max="3" width="55.140625" style="3" customWidth="1"/>
    <col min="4" max="4" width="33.5703125" style="3" customWidth="1"/>
    <col min="5" max="16384" width="11.42578125" style="3"/>
  </cols>
  <sheetData>
    <row r="1" spans="2:4" ht="23.25" x14ac:dyDescent="0.35">
      <c r="B1" s="14" t="s">
        <v>35</v>
      </c>
    </row>
    <row r="2" spans="2:4" ht="15" customHeight="1" x14ac:dyDescent="0.35">
      <c r="B2" s="14"/>
    </row>
    <row r="3" spans="2:4" ht="15" customHeight="1" x14ac:dyDescent="0.25"/>
    <row r="4" spans="2:4" ht="15" customHeight="1" x14ac:dyDescent="0.25">
      <c r="B4" s="35">
        <v>2019</v>
      </c>
      <c r="C4" s="42" t="s">
        <v>46</v>
      </c>
      <c r="D4" s="6"/>
    </row>
    <row r="5" spans="2:4" x14ac:dyDescent="0.25">
      <c r="B5" s="2"/>
    </row>
    <row r="7" spans="2:4" x14ac:dyDescent="0.25">
      <c r="B7" s="3" t="s">
        <v>47</v>
      </c>
    </row>
    <row r="9" spans="2:4" x14ac:dyDescent="0.25">
      <c r="B9" s="39" t="s">
        <v>53</v>
      </c>
      <c r="C9" s="40"/>
      <c r="D9" s="41" t="s">
        <v>54</v>
      </c>
    </row>
    <row r="10" spans="2:4" x14ac:dyDescent="0.25">
      <c r="B10" s="37" t="s">
        <v>50</v>
      </c>
      <c r="C10" s="38"/>
      <c r="D10" s="27" t="s">
        <v>55</v>
      </c>
    </row>
    <row r="11" spans="2:4" x14ac:dyDescent="0.25">
      <c r="B11" s="37" t="s">
        <v>51</v>
      </c>
      <c r="C11" s="38"/>
      <c r="D11" s="27" t="s">
        <v>48</v>
      </c>
    </row>
    <row r="12" spans="2:4" x14ac:dyDescent="0.25">
      <c r="B12" s="37" t="s">
        <v>52</v>
      </c>
      <c r="C12" s="38"/>
      <c r="D12" s="27" t="s">
        <v>60</v>
      </c>
    </row>
    <row r="14" spans="2:4" x14ac:dyDescent="0.25">
      <c r="B14" s="27" t="s">
        <v>59</v>
      </c>
      <c r="C14" s="27"/>
      <c r="D14" s="27" t="s">
        <v>48</v>
      </c>
    </row>
    <row r="15" spans="2:4" x14ac:dyDescent="0.25">
      <c r="B15" s="27" t="s">
        <v>56</v>
      </c>
      <c r="C15" s="27"/>
      <c r="D15" s="27" t="s">
        <v>60</v>
      </c>
    </row>
    <row r="18" spans="2:2" x14ac:dyDescent="0.25">
      <c r="B18" s="44" t="s">
        <v>58</v>
      </c>
    </row>
  </sheetData>
  <hyperlinks>
    <hyperlink ref="B18" r:id="rId1" xr:uid="{4CBBE0D6-37B0-4715-9858-572574DD605C}"/>
  </hyperlinks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089F-81CF-4AD7-BF3C-3B709AC23A6F}">
  <sheetPr>
    <tabColor theme="5"/>
  </sheetPr>
  <dimension ref="B1:D10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4" style="3" bestFit="1" customWidth="1"/>
    <col min="3" max="3" width="17.28515625" style="3" customWidth="1"/>
    <col min="4" max="4" width="63.7109375" style="3" customWidth="1"/>
    <col min="5" max="16384" width="11.42578125" style="3"/>
  </cols>
  <sheetData>
    <row r="1" spans="2:4" ht="23.25" x14ac:dyDescent="0.35">
      <c r="B1" s="14" t="s">
        <v>35</v>
      </c>
    </row>
    <row r="2" spans="2:4" ht="15" customHeight="1" x14ac:dyDescent="0.35">
      <c r="B2" s="14"/>
    </row>
    <row r="3" spans="2:4" ht="15" customHeight="1" x14ac:dyDescent="0.25"/>
    <row r="4" spans="2:4" ht="15" customHeight="1" x14ac:dyDescent="0.25">
      <c r="B4" s="35">
        <v>2019</v>
      </c>
      <c r="C4" s="34" t="str">
        <f>IF(DAY(DATE(B4,3,0))=29,"Schaltjahr","kein Schaltjahr")</f>
        <v>kein Schaltjahr</v>
      </c>
      <c r="D4" s="6" t="s">
        <v>41</v>
      </c>
    </row>
    <row r="7" spans="2:4" x14ac:dyDescent="0.25">
      <c r="B7" s="3" t="s">
        <v>25</v>
      </c>
    </row>
    <row r="9" spans="2:4" x14ac:dyDescent="0.25">
      <c r="B9" s="2"/>
    </row>
    <row r="10" spans="2:4" x14ac:dyDescent="0.25">
      <c r="B10" s="44" t="s">
        <v>58</v>
      </c>
    </row>
  </sheetData>
  <hyperlinks>
    <hyperlink ref="B10" r:id="rId1" xr:uid="{63F39D29-87A9-4DD9-B5E1-4034E5B54C76}"/>
  </hyperlinks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7608C-7BC3-4BD6-8A6F-5AF1CC4217E8}">
  <sheetPr>
    <tabColor theme="8"/>
  </sheetPr>
  <dimension ref="B1:E23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34.28515625" style="3" customWidth="1"/>
    <col min="3" max="3" width="11.42578125" style="3" customWidth="1"/>
    <col min="4" max="4" width="26.85546875" style="3" customWidth="1"/>
    <col min="5" max="16384" width="11.42578125" style="3"/>
  </cols>
  <sheetData>
    <row r="1" spans="2:5" ht="23.25" x14ac:dyDescent="0.35">
      <c r="B1" s="14" t="s">
        <v>29</v>
      </c>
    </row>
    <row r="4" spans="2:5" x14ac:dyDescent="0.25">
      <c r="B4" s="27" t="s">
        <v>26</v>
      </c>
      <c r="C4" s="29">
        <f ca="1">EOMONTH(TODAY(),0)</f>
        <v>43799</v>
      </c>
      <c r="D4" s="3" t="str">
        <f ca="1">IFERROR(_xlfn.FORMULATEXT(C4),"")</f>
        <v>=MONATSENDE(HEUTE();0)</v>
      </c>
      <c r="E4" s="32"/>
    </row>
    <row r="5" spans="2:5" x14ac:dyDescent="0.25">
      <c r="C5" s="2"/>
      <c r="E5" s="31"/>
    </row>
    <row r="6" spans="2:5" x14ac:dyDescent="0.25">
      <c r="B6" s="27" t="s">
        <v>27</v>
      </c>
      <c r="C6" s="29">
        <f ca="1">EOMONTH(TODAY(),1)</f>
        <v>43830</v>
      </c>
      <c r="D6" s="3" t="str">
        <f ca="1">IFERROR(_xlfn.FORMULATEXT(C6),"")</f>
        <v>=MONATSENDE(HEUTE();1)</v>
      </c>
      <c r="E6" s="32"/>
    </row>
    <row r="7" spans="2:5" x14ac:dyDescent="0.25">
      <c r="C7" s="2"/>
      <c r="E7" s="31"/>
    </row>
    <row r="8" spans="2:5" x14ac:dyDescent="0.25">
      <c r="B8" s="27" t="s">
        <v>28</v>
      </c>
      <c r="C8" s="29">
        <f ca="1">EOMONTH(TODAY(),-1)</f>
        <v>43769</v>
      </c>
      <c r="D8" s="3" t="str">
        <f ca="1">IFERROR(_xlfn.FORMULATEXT(C8),"")</f>
        <v>=MONATSENDE(HEUTE();-1)</v>
      </c>
      <c r="E8" s="32"/>
    </row>
    <row r="9" spans="2:5" x14ac:dyDescent="0.25">
      <c r="E9" s="31"/>
    </row>
    <row r="10" spans="2:5" x14ac:dyDescent="0.25">
      <c r="E10" s="31"/>
    </row>
    <row r="11" spans="2:5" x14ac:dyDescent="0.25">
      <c r="E11" s="31"/>
    </row>
    <row r="12" spans="2:5" x14ac:dyDescent="0.25">
      <c r="E12" s="31"/>
    </row>
    <row r="13" spans="2:5" x14ac:dyDescent="0.25">
      <c r="B13" s="27" t="s">
        <v>62</v>
      </c>
      <c r="C13" s="29">
        <f ca="1">EOMONTH(TODAY(),-1)+1</f>
        <v>43770</v>
      </c>
      <c r="D13" s="3" t="str">
        <f ca="1">IFERROR(_xlfn.FORMULATEXT(C13),"")</f>
        <v>=MONATSENDE(HEUTE();-1)+1</v>
      </c>
      <c r="E13" s="32"/>
    </row>
    <row r="14" spans="2:5" x14ac:dyDescent="0.25">
      <c r="C14" s="2"/>
      <c r="E14" s="31"/>
    </row>
    <row r="15" spans="2:5" x14ac:dyDescent="0.25">
      <c r="B15" s="27" t="s">
        <v>63</v>
      </c>
      <c r="C15" s="29">
        <f ca="1">EOMONTH(TODAY(),0)+1</f>
        <v>43800</v>
      </c>
      <c r="D15" s="3" t="str">
        <f ca="1">IFERROR(_xlfn.FORMULATEXT(C15),"")</f>
        <v>=MONATSENDE(HEUTE();0)+1</v>
      </c>
      <c r="E15" s="33"/>
    </row>
    <row r="16" spans="2:5" x14ac:dyDescent="0.25">
      <c r="C16" s="2"/>
      <c r="E16" s="31"/>
    </row>
    <row r="17" spans="2:5" x14ac:dyDescent="0.25">
      <c r="B17" s="27" t="s">
        <v>64</v>
      </c>
      <c r="C17" s="29">
        <f ca="1">EOMONTH(TODAY(),0)+2</f>
        <v>43801</v>
      </c>
      <c r="D17" s="3" t="str">
        <f ca="1">IFERROR(_xlfn.FORMULATEXT(C17),"")</f>
        <v>=MONATSENDE(HEUTE();0)+2</v>
      </c>
      <c r="E17" s="32"/>
    </row>
    <row r="23" spans="2:5" x14ac:dyDescent="0.25">
      <c r="B23" s="6" t="s">
        <v>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6E154-8045-458B-8990-79F8B939E51B}">
  <sheetPr>
    <tabColor theme="5"/>
  </sheetPr>
  <dimension ref="B1:L19"/>
  <sheetViews>
    <sheetView showGridLines="0" workbookViewId="0"/>
  </sheetViews>
  <sheetFormatPr baseColWidth="10" defaultColWidth="11.42578125" defaultRowHeight="15" x14ac:dyDescent="0.25"/>
  <cols>
    <col min="1" max="1" width="11.42578125" style="3"/>
    <col min="2" max="2" width="15.28515625" style="3" customWidth="1"/>
    <col min="3" max="3" width="12.85546875" style="3" bestFit="1" customWidth="1"/>
    <col min="4" max="4" width="15.5703125" style="3" customWidth="1"/>
    <col min="5" max="5" width="14.42578125" style="3" customWidth="1"/>
    <col min="6" max="6" width="24.85546875" style="3" bestFit="1" customWidth="1"/>
    <col min="7" max="16384" width="11.42578125" style="3"/>
  </cols>
  <sheetData>
    <row r="1" spans="2:6" ht="23.25" x14ac:dyDescent="0.35">
      <c r="B1" s="14" t="s">
        <v>30</v>
      </c>
    </row>
    <row r="4" spans="2:6" x14ac:dyDescent="0.25">
      <c r="B4" s="10" t="s">
        <v>0</v>
      </c>
      <c r="C4" s="9" t="s">
        <v>1</v>
      </c>
      <c r="D4" s="10" t="s">
        <v>2</v>
      </c>
    </row>
    <row r="5" spans="2:6" x14ac:dyDescent="0.25">
      <c r="B5" s="4">
        <v>43812</v>
      </c>
      <c r="C5" s="5">
        <v>20</v>
      </c>
      <c r="D5" s="11">
        <f>WORKDAY(B5,C5)</f>
        <v>43840</v>
      </c>
      <c r="E5" s="3" t="str">
        <f ca="1">IFERROR(_xlfn.FORMULATEXT(D5),"")</f>
        <v>=ARBEITSTAG(B5;C5)</v>
      </c>
    </row>
    <row r="6" spans="2:6" x14ac:dyDescent="0.25">
      <c r="B6" s="4">
        <v>43814</v>
      </c>
      <c r="C6" s="5">
        <v>20</v>
      </c>
      <c r="D6" s="11">
        <f>WORKDAY(B6,C6)</f>
        <v>43840</v>
      </c>
      <c r="E6" s="3" t="str">
        <f ca="1">IFERROR(_xlfn.FORMULATEXT(D6),"")</f>
        <v>=ARBEITSTAG(B6;C6)</v>
      </c>
    </row>
    <row r="7" spans="2:6" x14ac:dyDescent="0.25">
      <c r="B7" s="4"/>
      <c r="C7" s="5"/>
      <c r="D7" s="5"/>
      <c r="E7" s="7"/>
    </row>
    <row r="8" spans="2:6" x14ac:dyDescent="0.25">
      <c r="B8" s="4"/>
      <c r="E8" s="7"/>
    </row>
    <row r="9" spans="2:6" x14ac:dyDescent="0.25">
      <c r="B9" s="4"/>
      <c r="C9" s="8"/>
      <c r="D9" s="4"/>
    </row>
    <row r="10" spans="2:6" x14ac:dyDescent="0.25">
      <c r="B10" s="10" t="s">
        <v>0</v>
      </c>
      <c r="C10" s="9" t="s">
        <v>1</v>
      </c>
      <c r="D10" s="10" t="s">
        <v>3</v>
      </c>
      <c r="E10" s="10" t="s">
        <v>2</v>
      </c>
    </row>
    <row r="11" spans="2:6" x14ac:dyDescent="0.25">
      <c r="B11" s="4">
        <v>43812</v>
      </c>
      <c r="C11" s="5">
        <v>20</v>
      </c>
      <c r="D11" s="4">
        <v>43824</v>
      </c>
      <c r="E11" s="11">
        <f>WORKDAY(B11,C11,D11:D12)</f>
        <v>43844</v>
      </c>
      <c r="F11" s="3" t="str">
        <f ca="1">IFERROR(_xlfn.FORMULATEXT(E11),"")</f>
        <v>=ARBEITSTAG(B11;C11;D11:D12)</v>
      </c>
    </row>
    <row r="12" spans="2:6" x14ac:dyDescent="0.25">
      <c r="B12" s="4"/>
      <c r="C12" s="8"/>
      <c r="D12" s="4">
        <v>43825</v>
      </c>
    </row>
    <row r="13" spans="2:6" x14ac:dyDescent="0.25">
      <c r="B13" s="4"/>
      <c r="C13" s="8"/>
      <c r="D13" s="4"/>
    </row>
    <row r="14" spans="2:6" x14ac:dyDescent="0.25">
      <c r="B14" s="4"/>
      <c r="C14" s="8"/>
      <c r="D14" s="4"/>
    </row>
    <row r="15" spans="2:6" x14ac:dyDescent="0.25">
      <c r="B15" s="4"/>
      <c r="C15" s="8"/>
      <c r="D15" s="4"/>
    </row>
    <row r="19" spans="2:2" x14ac:dyDescent="0.25">
      <c r="B19" s="6" t="s">
        <v>66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745829D-DCD1-43A0-8A3C-C8FC08E2CAD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4.1 KW (1)</vt:lpstr>
      <vt:lpstr>4.1 KW (2)</vt:lpstr>
      <vt:lpstr>4.1 KW (3)</vt:lpstr>
      <vt:lpstr>4.1 KW (4)</vt:lpstr>
      <vt:lpstr>4.2 Schaltjahr</vt:lpstr>
      <vt:lpstr>4.2 Schaltjahr (1)</vt:lpstr>
      <vt:lpstr>4.2 Schaltjahr (2)</vt:lpstr>
      <vt:lpstr>4.3 ErsterTag_LetzterTag</vt:lpstr>
      <vt:lpstr>4.4 ARBEITSTAG</vt:lpstr>
      <vt:lpstr>4.4 ARBEITSTAG (2)</vt:lpstr>
      <vt:lpstr>4.5 NETTOARBEITSTAGE</vt:lpstr>
      <vt:lpstr>4.6 Erster_Arbeitstag</vt:lpstr>
      <vt:lpstr>4.8 Quartale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2018-06-06T11:11:38Z</dcterms:created>
  <dcterms:modified xsi:type="dcterms:W3CDTF">2019-11-06T10:00:10Z</dcterms:modified>
</cp:coreProperties>
</file>