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Excel5\Formelvorlagen\"/>
    </mc:Choice>
  </mc:AlternateContent>
  <bookViews>
    <workbookView xWindow="0" yWindow="0" windowWidth="20490" windowHeight="7200" tabRatio="678"/>
  </bookViews>
  <sheets>
    <sheet name="Gesamtaufstellung" sheetId="1" r:id="rId1"/>
    <sheet name="Verkäufer- und Preisliste" sheetId="2" r:id="rId2"/>
    <sheet name="nach Umsatz" sheetId="4" r:id="rId3"/>
    <sheet name="nach Ertrag" sheetId="5" r:id="rId4"/>
    <sheet name="nach Verkäufer" sheetId="6" r:id="rId5"/>
    <sheet name="nach Kunden" sheetId="7" r:id="rId6"/>
  </sheets>
  <definedNames>
    <definedName name="Hilfsspalte_Namen">Gesamtaufstellung!$I$3:$I$104</definedName>
    <definedName name="Hilfsspalte_Rechnung">Gesamtaufstellung[HSP Rechnung]</definedName>
    <definedName name="Hilfsspalte_Ums.">Gesamtaufstellung!$G$3:$G$104</definedName>
    <definedName name="Kd.nummer">Gesamtaufstellung!$A$4:$A$104</definedName>
    <definedName name="Kunde">Gesamtaufstellung!$B$3:$B$104</definedName>
    <definedName name="Liste_Verkäufer">Verkäufer[]</definedName>
    <definedName name="Marge">'Verkäufer- und Preisliste'!$L$3:$L$7</definedName>
    <definedName name="Marge_in_Prozent">Gesamtaufstellung!$D$4:$D$104</definedName>
    <definedName name="Rang_Ums.">Gesamtaufstellung!$L$3:$L$104</definedName>
    <definedName name="Rechnungbetrag">Gesamtaufstellung!$E$3:$E$104</definedName>
    <definedName name="Umsatz">Gesamtaufstellung!$C$3:$C$104</definedName>
    <definedName name="Umsatzziel">'Verkäufer- und Preisliste'!$K$3:$K$7</definedName>
    <definedName name="Verkäuferliste">Verkäufer[]</definedName>
    <definedName name="Verkäufernr.">Gesamtaufstellung!$F$3:$F$104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6" l="1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3" i="2"/>
  <c r="C4" i="2"/>
  <c r="C5" i="2"/>
  <c r="C6" i="2"/>
  <c r="C7" i="2"/>
  <c r="C5" i="4" l="1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4" i="4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4" i="1"/>
  <c r="D6" i="2" l="1"/>
  <c r="D5" i="2"/>
  <c r="D3" i="2"/>
  <c r="D4" i="2"/>
  <c r="D7" i="2"/>
  <c r="L24" i="1"/>
  <c r="I24" i="1"/>
  <c r="G24" i="1"/>
  <c r="D24" i="1" s="1"/>
  <c r="E24" i="1" s="1"/>
  <c r="F24" i="1"/>
  <c r="J24" i="1" s="1"/>
  <c r="L23" i="1"/>
  <c r="I23" i="1"/>
  <c r="G23" i="1"/>
  <c r="D23" i="1" s="1"/>
  <c r="E23" i="1" s="1"/>
  <c r="F23" i="1"/>
  <c r="J23" i="1" s="1"/>
  <c r="L22" i="1"/>
  <c r="I22" i="1"/>
  <c r="G22" i="1"/>
  <c r="D22" i="1" s="1"/>
  <c r="E22" i="1" s="1"/>
  <c r="F22" i="1"/>
  <c r="J22" i="1" s="1"/>
  <c r="L21" i="1"/>
  <c r="I21" i="1"/>
  <c r="G21" i="1"/>
  <c r="D21" i="1" s="1"/>
  <c r="E21" i="1" s="1"/>
  <c r="F21" i="1"/>
  <c r="J21" i="1" s="1"/>
  <c r="L20" i="1"/>
  <c r="I20" i="1"/>
  <c r="G20" i="1"/>
  <c r="D20" i="1" s="1"/>
  <c r="E20" i="1" s="1"/>
  <c r="F20" i="1"/>
  <c r="J20" i="1" s="1"/>
  <c r="L19" i="1"/>
  <c r="I19" i="1"/>
  <c r="G19" i="1"/>
  <c r="D19" i="1" s="1"/>
  <c r="E19" i="1" s="1"/>
  <c r="F19" i="1"/>
  <c r="J19" i="1" s="1"/>
  <c r="L18" i="1"/>
  <c r="I18" i="1"/>
  <c r="G18" i="1"/>
  <c r="D18" i="1" s="1"/>
  <c r="E18" i="1" s="1"/>
  <c r="F18" i="1"/>
  <c r="J18" i="1" s="1"/>
  <c r="L17" i="1"/>
  <c r="I17" i="1"/>
  <c r="G17" i="1"/>
  <c r="D17" i="1" s="1"/>
  <c r="E17" i="1" s="1"/>
  <c r="F17" i="1"/>
  <c r="J17" i="1" s="1"/>
  <c r="L16" i="1"/>
  <c r="I16" i="1"/>
  <c r="G16" i="1"/>
  <c r="D16" i="1" s="1"/>
  <c r="E16" i="1" s="1"/>
  <c r="F16" i="1"/>
  <c r="J16" i="1" s="1"/>
  <c r="L15" i="1"/>
  <c r="I15" i="1"/>
  <c r="G15" i="1"/>
  <c r="D15" i="1" s="1"/>
  <c r="E15" i="1" s="1"/>
  <c r="F15" i="1"/>
  <c r="J15" i="1" s="1"/>
  <c r="L14" i="1"/>
  <c r="I14" i="1"/>
  <c r="G14" i="1"/>
  <c r="D14" i="1" s="1"/>
  <c r="E14" i="1" s="1"/>
  <c r="F14" i="1"/>
  <c r="J14" i="1" s="1"/>
  <c r="L13" i="1"/>
  <c r="I13" i="1"/>
  <c r="G13" i="1"/>
  <c r="D13" i="1" s="1"/>
  <c r="E13" i="1" s="1"/>
  <c r="F13" i="1"/>
  <c r="J13" i="1" s="1"/>
  <c r="L12" i="1"/>
  <c r="I12" i="1"/>
  <c r="G12" i="1"/>
  <c r="D12" i="1" s="1"/>
  <c r="E12" i="1" s="1"/>
  <c r="F12" i="1"/>
  <c r="J12" i="1" s="1"/>
  <c r="L11" i="1"/>
  <c r="I11" i="1"/>
  <c r="G11" i="1"/>
  <c r="D11" i="1" s="1"/>
  <c r="E11" i="1" s="1"/>
  <c r="F11" i="1"/>
  <c r="J11" i="1" s="1"/>
  <c r="L10" i="1"/>
  <c r="I10" i="1"/>
  <c r="G10" i="1"/>
  <c r="D10" i="1" s="1"/>
  <c r="E10" i="1" s="1"/>
  <c r="F10" i="1"/>
  <c r="J10" i="1" s="1"/>
  <c r="L9" i="1"/>
  <c r="I9" i="1"/>
  <c r="G9" i="1"/>
  <c r="D9" i="1" s="1"/>
  <c r="E9" i="1" s="1"/>
  <c r="F9" i="1"/>
  <c r="J9" i="1" s="1"/>
  <c r="L8" i="1"/>
  <c r="I8" i="1"/>
  <c r="G8" i="1"/>
  <c r="D8" i="1" s="1"/>
  <c r="E8" i="1" s="1"/>
  <c r="F8" i="1"/>
  <c r="J8" i="1" s="1"/>
  <c r="L7" i="1"/>
  <c r="I7" i="1"/>
  <c r="G7" i="1"/>
  <c r="D7" i="1" s="1"/>
  <c r="E7" i="1" s="1"/>
  <c r="F7" i="1"/>
  <c r="J7" i="1" s="1"/>
  <c r="L6" i="1"/>
  <c r="I6" i="1"/>
  <c r="G6" i="1"/>
  <c r="F6" i="1"/>
  <c r="J6" i="1" s="1"/>
  <c r="L5" i="1"/>
  <c r="I5" i="1"/>
  <c r="G5" i="1"/>
  <c r="D5" i="1" s="1"/>
  <c r="E5" i="1" s="1"/>
  <c r="F5" i="1"/>
  <c r="J5" i="1" s="1"/>
  <c r="L4" i="1"/>
  <c r="I4" i="1"/>
  <c r="G4" i="1"/>
  <c r="F4" i="1"/>
  <c r="D4" i="1"/>
  <c r="E4" i="1" s="1"/>
  <c r="C2" i="1"/>
  <c r="C1" i="1"/>
  <c r="I4" i="7"/>
  <c r="I10" i="7"/>
  <c r="G3" i="2" l="1"/>
  <c r="E7" i="2"/>
  <c r="E5" i="2"/>
  <c r="H5" i="2" s="1"/>
  <c r="E6" i="2"/>
  <c r="G5" i="2"/>
  <c r="E4" i="2"/>
  <c r="E3" i="2"/>
  <c r="G6" i="2"/>
  <c r="G7" i="2"/>
  <c r="B174" i="4"/>
  <c r="B180" i="4"/>
  <c r="H13" i="1"/>
  <c r="H4" i="1"/>
  <c r="A174" i="4"/>
  <c r="F174" i="4" s="1"/>
  <c r="G174" i="4" s="1"/>
  <c r="H10" i="1"/>
  <c r="H14" i="1"/>
  <c r="H18" i="1"/>
  <c r="H22" i="1"/>
  <c r="H24" i="1"/>
  <c r="H9" i="1"/>
  <c r="H21" i="1"/>
  <c r="H7" i="1"/>
  <c r="H11" i="1"/>
  <c r="H15" i="1"/>
  <c r="H19" i="1"/>
  <c r="F7" i="2"/>
  <c r="H5" i="1"/>
  <c r="H17" i="1"/>
  <c r="H8" i="1"/>
  <c r="H12" i="1"/>
  <c r="H16" i="1"/>
  <c r="H20" i="1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39" i="7"/>
  <c r="H137" i="7"/>
  <c r="H135" i="7"/>
  <c r="H133" i="7"/>
  <c r="H131" i="7"/>
  <c r="H138" i="7"/>
  <c r="H134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8" i="7"/>
  <c r="H96" i="7"/>
  <c r="H94" i="7"/>
  <c r="H92" i="7"/>
  <c r="H90" i="7"/>
  <c r="H88" i="7"/>
  <c r="H86" i="7"/>
  <c r="H84" i="7"/>
  <c r="H82" i="7"/>
  <c r="H80" i="7"/>
  <c r="H78" i="7"/>
  <c r="H76" i="7"/>
  <c r="H74" i="7"/>
  <c r="H73" i="7"/>
  <c r="H71" i="7"/>
  <c r="H69" i="7"/>
  <c r="H67" i="7"/>
  <c r="H65" i="7"/>
  <c r="H63" i="7"/>
  <c r="H61" i="7"/>
  <c r="H59" i="7"/>
  <c r="H57" i="7"/>
  <c r="H55" i="7"/>
  <c r="H53" i="7"/>
  <c r="H51" i="7"/>
  <c r="H49" i="7"/>
  <c r="H47" i="7"/>
  <c r="H45" i="7"/>
  <c r="H43" i="7"/>
  <c r="H41" i="7"/>
  <c r="H39" i="7"/>
  <c r="H10" i="7"/>
  <c r="H9" i="7"/>
  <c r="H8" i="7"/>
  <c r="H7" i="7"/>
  <c r="H6" i="7"/>
  <c r="H5" i="7"/>
  <c r="H136" i="7"/>
  <c r="H99" i="7"/>
  <c r="H95" i="7"/>
  <c r="H91" i="7"/>
  <c r="H87" i="7"/>
  <c r="H83" i="7"/>
  <c r="H79" i="7"/>
  <c r="H75" i="7"/>
  <c r="H4" i="7"/>
  <c r="H70" i="7"/>
  <c r="H66" i="7"/>
  <c r="H62" i="7"/>
  <c r="H58" i="7"/>
  <c r="H54" i="7"/>
  <c r="H50" i="7"/>
  <c r="H46" i="7"/>
  <c r="H42" i="7"/>
  <c r="H140" i="7"/>
  <c r="H93" i="7"/>
  <c r="H85" i="7"/>
  <c r="H77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68" i="7"/>
  <c r="H60" i="7"/>
  <c r="H52" i="7"/>
  <c r="H44" i="7"/>
  <c r="H132" i="7"/>
  <c r="H89" i="7"/>
  <c r="H72" i="7"/>
  <c r="H56" i="7"/>
  <c r="H40" i="7"/>
  <c r="H81" i="7"/>
  <c r="H64" i="7"/>
  <c r="H48" i="7"/>
  <c r="H97" i="7"/>
  <c r="D6" i="1"/>
  <c r="E6" i="1" s="1"/>
  <c r="M14" i="1" s="1"/>
  <c r="F4" i="2"/>
  <c r="J4" i="1"/>
  <c r="H23" i="1"/>
  <c r="F5" i="6" l="1"/>
  <c r="F9" i="6"/>
  <c r="F13" i="6"/>
  <c r="F17" i="6"/>
  <c r="F21" i="6"/>
  <c r="F25" i="6"/>
  <c r="F29" i="6"/>
  <c r="F33" i="6"/>
  <c r="F37" i="6"/>
  <c r="F41" i="6"/>
  <c r="F45" i="6"/>
  <c r="F49" i="6"/>
  <c r="F53" i="6"/>
  <c r="F57" i="6"/>
  <c r="F61" i="6"/>
  <c r="F65" i="6"/>
  <c r="F69" i="6"/>
  <c r="F73" i="6"/>
  <c r="F77" i="6"/>
  <c r="F81" i="6"/>
  <c r="F85" i="6"/>
  <c r="F89" i="6"/>
  <c r="F93" i="6"/>
  <c r="F97" i="6"/>
  <c r="F101" i="6"/>
  <c r="F105" i="6"/>
  <c r="F109" i="6"/>
  <c r="F113" i="6"/>
  <c r="F117" i="6"/>
  <c r="F121" i="6"/>
  <c r="F125" i="6"/>
  <c r="F129" i="6"/>
  <c r="F133" i="6"/>
  <c r="F137" i="6"/>
  <c r="F145" i="6"/>
  <c r="F149" i="6"/>
  <c r="F153" i="6"/>
  <c r="F161" i="6"/>
  <c r="F169" i="6"/>
  <c r="F6" i="6"/>
  <c r="F10" i="6"/>
  <c r="F14" i="6"/>
  <c r="F18" i="6"/>
  <c r="F22" i="6"/>
  <c r="F26" i="6"/>
  <c r="F30" i="6"/>
  <c r="F34" i="6"/>
  <c r="F38" i="6"/>
  <c r="F42" i="6"/>
  <c r="F46" i="6"/>
  <c r="F50" i="6"/>
  <c r="F54" i="6"/>
  <c r="F58" i="6"/>
  <c r="F62" i="6"/>
  <c r="F66" i="6"/>
  <c r="F70" i="6"/>
  <c r="F74" i="6"/>
  <c r="F78" i="6"/>
  <c r="F82" i="6"/>
  <c r="F86" i="6"/>
  <c r="F90" i="6"/>
  <c r="F94" i="6"/>
  <c r="F98" i="6"/>
  <c r="F102" i="6"/>
  <c r="F106" i="6"/>
  <c r="F110" i="6"/>
  <c r="F114" i="6"/>
  <c r="F118" i="6"/>
  <c r="F122" i="6"/>
  <c r="F126" i="6"/>
  <c r="F130" i="6"/>
  <c r="F134" i="6"/>
  <c r="F138" i="6"/>
  <c r="F142" i="6"/>
  <c r="F146" i="6"/>
  <c r="F150" i="6"/>
  <c r="F154" i="6"/>
  <c r="F158" i="6"/>
  <c r="F162" i="6"/>
  <c r="F166" i="6"/>
  <c r="F170" i="6"/>
  <c r="F174" i="6"/>
  <c r="F178" i="6"/>
  <c r="F182" i="6"/>
  <c r="F179" i="6"/>
  <c r="F173" i="6"/>
  <c r="F7" i="6"/>
  <c r="F11" i="6"/>
  <c r="F15" i="6"/>
  <c r="F19" i="6"/>
  <c r="F23" i="6"/>
  <c r="F27" i="6"/>
  <c r="F31" i="6"/>
  <c r="F35" i="6"/>
  <c r="F39" i="6"/>
  <c r="F43" i="6"/>
  <c r="F47" i="6"/>
  <c r="F51" i="6"/>
  <c r="F55" i="6"/>
  <c r="F59" i="6"/>
  <c r="F63" i="6"/>
  <c r="F67" i="6"/>
  <c r="F71" i="6"/>
  <c r="F75" i="6"/>
  <c r="F79" i="6"/>
  <c r="F83" i="6"/>
  <c r="F87" i="6"/>
  <c r="F91" i="6"/>
  <c r="F95" i="6"/>
  <c r="F99" i="6"/>
  <c r="F103" i="6"/>
  <c r="F107" i="6"/>
  <c r="F111" i="6"/>
  <c r="F115" i="6"/>
  <c r="F119" i="6"/>
  <c r="F123" i="6"/>
  <c r="F127" i="6"/>
  <c r="F131" i="6"/>
  <c r="F135" i="6"/>
  <c r="F139" i="6"/>
  <c r="F143" i="6"/>
  <c r="F147" i="6"/>
  <c r="F151" i="6"/>
  <c r="F155" i="6"/>
  <c r="F159" i="6"/>
  <c r="F163" i="6"/>
  <c r="F167" i="6"/>
  <c r="F171" i="6"/>
  <c r="F175" i="6"/>
  <c r="F183" i="6"/>
  <c r="F181" i="6"/>
  <c r="F8" i="6"/>
  <c r="F12" i="6"/>
  <c r="F16" i="6"/>
  <c r="F20" i="6"/>
  <c r="F24" i="6"/>
  <c r="F28" i="6"/>
  <c r="F32" i="6"/>
  <c r="F36" i="6"/>
  <c r="F40" i="6"/>
  <c r="F44" i="6"/>
  <c r="F48" i="6"/>
  <c r="F52" i="6"/>
  <c r="F56" i="6"/>
  <c r="F60" i="6"/>
  <c r="F64" i="6"/>
  <c r="F68" i="6"/>
  <c r="F72" i="6"/>
  <c r="F76" i="6"/>
  <c r="F80" i="6"/>
  <c r="F84" i="6"/>
  <c r="F88" i="6"/>
  <c r="F92" i="6"/>
  <c r="F96" i="6"/>
  <c r="F100" i="6"/>
  <c r="F104" i="6"/>
  <c r="F108" i="6"/>
  <c r="F112" i="6"/>
  <c r="F116" i="6"/>
  <c r="F120" i="6"/>
  <c r="F124" i="6"/>
  <c r="F128" i="6"/>
  <c r="F132" i="6"/>
  <c r="F136" i="6"/>
  <c r="F140" i="6"/>
  <c r="F144" i="6"/>
  <c r="F148" i="6"/>
  <c r="F152" i="6"/>
  <c r="F156" i="6"/>
  <c r="F160" i="6"/>
  <c r="F164" i="6"/>
  <c r="F168" i="6"/>
  <c r="F172" i="6"/>
  <c r="F176" i="6"/>
  <c r="F180" i="6"/>
  <c r="F4" i="6"/>
  <c r="F141" i="6"/>
  <c r="F157" i="6"/>
  <c r="F165" i="6"/>
  <c r="F177" i="6"/>
  <c r="F5" i="2"/>
  <c r="D180" i="4"/>
  <c r="H174" i="4"/>
  <c r="G4" i="2"/>
  <c r="H4" i="2" s="1"/>
  <c r="D174" i="4"/>
  <c r="D1" i="2"/>
  <c r="A180" i="4"/>
  <c r="F180" i="4" s="1"/>
  <c r="G180" i="4" s="1"/>
  <c r="H180" i="4"/>
  <c r="H7" i="2"/>
  <c r="E180" i="4"/>
  <c r="E174" i="4"/>
  <c r="F6" i="2"/>
  <c r="H151" i="4"/>
  <c r="D151" i="4"/>
  <c r="E151" i="4"/>
  <c r="B151" i="4"/>
  <c r="A151" i="4"/>
  <c r="F151" i="4" s="1"/>
  <c r="G151" i="4" s="1"/>
  <c r="H119" i="4"/>
  <c r="D119" i="4"/>
  <c r="E119" i="4"/>
  <c r="B119" i="4"/>
  <c r="A119" i="4"/>
  <c r="F119" i="4" s="1"/>
  <c r="G119" i="4" s="1"/>
  <c r="H158" i="4"/>
  <c r="D158" i="4"/>
  <c r="B158" i="4"/>
  <c r="E158" i="4"/>
  <c r="A158" i="4"/>
  <c r="F158" i="4" s="1"/>
  <c r="G158" i="4" s="1"/>
  <c r="B68" i="4"/>
  <c r="A68" i="4"/>
  <c r="F68" i="4" s="1"/>
  <c r="G68" i="4" s="1"/>
  <c r="E68" i="4"/>
  <c r="H68" i="4"/>
  <c r="D68" i="4"/>
  <c r="H136" i="4"/>
  <c r="D136" i="4"/>
  <c r="B136" i="4"/>
  <c r="E136" i="4"/>
  <c r="A136" i="4"/>
  <c r="F136" i="4" s="1"/>
  <c r="G136" i="4" s="1"/>
  <c r="B93" i="4"/>
  <c r="D93" i="4"/>
  <c r="E93" i="4"/>
  <c r="H93" i="4"/>
  <c r="A93" i="4"/>
  <c r="F93" i="4" s="1"/>
  <c r="G93" i="4" s="1"/>
  <c r="B77" i="4"/>
  <c r="D77" i="4"/>
  <c r="H77" i="4"/>
  <c r="E77" i="4"/>
  <c r="A77" i="4"/>
  <c r="F77" i="4" s="1"/>
  <c r="G77" i="4" s="1"/>
  <c r="B61" i="4"/>
  <c r="D61" i="4"/>
  <c r="H61" i="4"/>
  <c r="E61" i="4"/>
  <c r="A61" i="4"/>
  <c r="F61" i="4" s="1"/>
  <c r="G61" i="4" s="1"/>
  <c r="B110" i="4"/>
  <c r="A110" i="4"/>
  <c r="F110" i="4" s="1"/>
  <c r="G110" i="4" s="1"/>
  <c r="E110" i="4"/>
  <c r="H110" i="4"/>
  <c r="D110" i="4"/>
  <c r="H165" i="4"/>
  <c r="D165" i="4"/>
  <c r="E165" i="4"/>
  <c r="B165" i="4"/>
  <c r="A165" i="4"/>
  <c r="F165" i="4" s="1"/>
  <c r="G165" i="4" s="1"/>
  <c r="H117" i="4"/>
  <c r="D117" i="4"/>
  <c r="E117" i="4"/>
  <c r="B117" i="4"/>
  <c r="A117" i="4"/>
  <c r="F117" i="4" s="1"/>
  <c r="G117" i="4" s="1"/>
  <c r="E44" i="4"/>
  <c r="A44" i="4"/>
  <c r="F44" i="4" s="1"/>
  <c r="G44" i="4" s="1"/>
  <c r="B44" i="4"/>
  <c r="H44" i="4"/>
  <c r="D44" i="4"/>
  <c r="E32" i="4"/>
  <c r="A32" i="4"/>
  <c r="F32" i="4" s="1"/>
  <c r="G32" i="4" s="1"/>
  <c r="H32" i="4"/>
  <c r="D32" i="4"/>
  <c r="B32" i="4"/>
  <c r="E24" i="4"/>
  <c r="A24" i="4"/>
  <c r="F24" i="4" s="1"/>
  <c r="G24" i="4" s="1"/>
  <c r="H24" i="4"/>
  <c r="D24" i="4"/>
  <c r="B24" i="4"/>
  <c r="E8" i="4"/>
  <c r="A8" i="4"/>
  <c r="F8" i="4" s="1"/>
  <c r="G8" i="4" s="1"/>
  <c r="H8" i="4"/>
  <c r="D8" i="4"/>
  <c r="B8" i="4"/>
  <c r="B64" i="7"/>
  <c r="A64" i="7" s="1"/>
  <c r="F64" i="7" s="1"/>
  <c r="G64" i="7" s="1"/>
  <c r="E64" i="7"/>
  <c r="D64" i="7"/>
  <c r="C64" i="7"/>
  <c r="C12" i="7"/>
  <c r="B12" i="7"/>
  <c r="A12" i="7" s="1"/>
  <c r="E12" i="7"/>
  <c r="D12" i="7"/>
  <c r="C24" i="7"/>
  <c r="B24" i="7"/>
  <c r="A24" i="7" s="1"/>
  <c r="F24" i="7" s="1"/>
  <c r="G24" i="7" s="1"/>
  <c r="E24" i="7"/>
  <c r="D24" i="7"/>
  <c r="C36" i="7"/>
  <c r="B36" i="7"/>
  <c r="A36" i="7" s="1"/>
  <c r="F36" i="7" s="1"/>
  <c r="G36" i="7" s="1"/>
  <c r="E36" i="7"/>
  <c r="D36" i="7"/>
  <c r="B62" i="7"/>
  <c r="A62" i="7" s="1"/>
  <c r="F62" i="7" s="1"/>
  <c r="G62" i="7" s="1"/>
  <c r="E62" i="7"/>
  <c r="D62" i="7"/>
  <c r="C62" i="7"/>
  <c r="D9" i="7"/>
  <c r="C9" i="7"/>
  <c r="B9" i="7"/>
  <c r="A9" i="7" s="1"/>
  <c r="F9" i="7" s="1"/>
  <c r="G9" i="7" s="1"/>
  <c r="E9" i="7"/>
  <c r="B59" i="7"/>
  <c r="A59" i="7" s="1"/>
  <c r="F59" i="7" s="1"/>
  <c r="G59" i="7" s="1"/>
  <c r="C59" i="7"/>
  <c r="E59" i="7"/>
  <c r="D59" i="7"/>
  <c r="B82" i="7"/>
  <c r="A82" i="7" s="1"/>
  <c r="F82" i="7" s="1"/>
  <c r="G82" i="7" s="1"/>
  <c r="D82" i="7"/>
  <c r="C82" i="7"/>
  <c r="E82" i="7"/>
  <c r="C103" i="7"/>
  <c r="B103" i="7"/>
  <c r="A103" i="7" s="1"/>
  <c r="F103" i="7" s="1"/>
  <c r="G103" i="7" s="1"/>
  <c r="E103" i="7"/>
  <c r="D103" i="7"/>
  <c r="C115" i="7"/>
  <c r="B115" i="7"/>
  <c r="A115" i="7" s="1"/>
  <c r="F115" i="7" s="1"/>
  <c r="G115" i="7" s="1"/>
  <c r="E115" i="7"/>
  <c r="D115" i="7"/>
  <c r="C127" i="7"/>
  <c r="B127" i="7"/>
  <c r="A127" i="7" s="1"/>
  <c r="F127" i="7" s="1"/>
  <c r="G127" i="7" s="1"/>
  <c r="E127" i="7"/>
  <c r="D127" i="7"/>
  <c r="D142" i="7"/>
  <c r="C142" i="7"/>
  <c r="B142" i="7"/>
  <c r="A142" i="7" s="1"/>
  <c r="F142" i="7" s="1"/>
  <c r="G142" i="7" s="1"/>
  <c r="E142" i="7"/>
  <c r="D154" i="7"/>
  <c r="C154" i="7"/>
  <c r="E154" i="7"/>
  <c r="B154" i="7"/>
  <c r="A154" i="7" s="1"/>
  <c r="F154" i="7" s="1"/>
  <c r="G154" i="7" s="1"/>
  <c r="D174" i="7"/>
  <c r="E174" i="7"/>
  <c r="C174" i="7"/>
  <c r="B174" i="7"/>
  <c r="A174" i="7" s="1"/>
  <c r="F174" i="7" s="1"/>
  <c r="G174" i="7" s="1"/>
  <c r="H162" i="4"/>
  <c r="D162" i="4"/>
  <c r="B162" i="4"/>
  <c r="E162" i="4"/>
  <c r="A162" i="4"/>
  <c r="F162" i="4" s="1"/>
  <c r="G162" i="4" s="1"/>
  <c r="B60" i="4"/>
  <c r="A60" i="4"/>
  <c r="F60" i="4" s="1"/>
  <c r="G60" i="4" s="1"/>
  <c r="E60" i="4"/>
  <c r="D60" i="4"/>
  <c r="H60" i="4"/>
  <c r="M16" i="1"/>
  <c r="M17" i="1"/>
  <c r="M19" i="1"/>
  <c r="M11" i="1"/>
  <c r="M21" i="1"/>
  <c r="M24" i="1"/>
  <c r="M18" i="1"/>
  <c r="M10" i="1"/>
  <c r="E2" i="1"/>
  <c r="D2" i="1" s="1"/>
  <c r="H147" i="4"/>
  <c r="D147" i="4"/>
  <c r="E147" i="4"/>
  <c r="B147" i="4"/>
  <c r="A147" i="4"/>
  <c r="F147" i="4" s="1"/>
  <c r="G147" i="4" s="1"/>
  <c r="H115" i="4"/>
  <c r="D115" i="4"/>
  <c r="E115" i="4"/>
  <c r="B115" i="4"/>
  <c r="A115" i="4"/>
  <c r="F115" i="4" s="1"/>
  <c r="G115" i="4" s="1"/>
  <c r="H142" i="4"/>
  <c r="D142" i="4"/>
  <c r="B142" i="4"/>
  <c r="E142" i="4"/>
  <c r="A142" i="4"/>
  <c r="F142" i="4" s="1"/>
  <c r="G142" i="4" s="1"/>
  <c r="B104" i="4"/>
  <c r="A104" i="4"/>
  <c r="F104" i="4" s="1"/>
  <c r="G104" i="4" s="1"/>
  <c r="E104" i="4"/>
  <c r="D104" i="4"/>
  <c r="H104" i="4"/>
  <c r="B82" i="4"/>
  <c r="A82" i="4"/>
  <c r="F82" i="4" s="1"/>
  <c r="G82" i="4" s="1"/>
  <c r="E82" i="4"/>
  <c r="D82" i="4"/>
  <c r="H82" i="4"/>
  <c r="B62" i="4"/>
  <c r="A62" i="4"/>
  <c r="F62" i="4" s="1"/>
  <c r="G62" i="4" s="1"/>
  <c r="E62" i="4"/>
  <c r="D62" i="4"/>
  <c r="H62" i="4"/>
  <c r="H164" i="4"/>
  <c r="D164" i="4"/>
  <c r="B164" i="4"/>
  <c r="E164" i="4"/>
  <c r="A164" i="4"/>
  <c r="F164" i="4" s="1"/>
  <c r="G164" i="4" s="1"/>
  <c r="H148" i="4"/>
  <c r="D148" i="4"/>
  <c r="B148" i="4"/>
  <c r="E148" i="4"/>
  <c r="A148" i="4"/>
  <c r="F148" i="4" s="1"/>
  <c r="G148" i="4" s="1"/>
  <c r="H132" i="4"/>
  <c r="D132" i="4"/>
  <c r="B132" i="4"/>
  <c r="E132" i="4"/>
  <c r="A132" i="4"/>
  <c r="F132" i="4" s="1"/>
  <c r="G132" i="4" s="1"/>
  <c r="H116" i="4"/>
  <c r="D116" i="4"/>
  <c r="B116" i="4"/>
  <c r="E116" i="4"/>
  <c r="A116" i="4"/>
  <c r="F116" i="4" s="1"/>
  <c r="G116" i="4" s="1"/>
  <c r="B107" i="4"/>
  <c r="D107" i="4"/>
  <c r="E107" i="4"/>
  <c r="H107" i="4"/>
  <c r="A107" i="4"/>
  <c r="F107" i="4" s="1"/>
  <c r="G107" i="4" s="1"/>
  <c r="B99" i="4"/>
  <c r="D99" i="4"/>
  <c r="E99" i="4"/>
  <c r="H99" i="4"/>
  <c r="A99" i="4"/>
  <c r="F99" i="4" s="1"/>
  <c r="G99" i="4" s="1"/>
  <c r="B91" i="4"/>
  <c r="D91" i="4"/>
  <c r="H91" i="4"/>
  <c r="E91" i="4"/>
  <c r="A91" i="4"/>
  <c r="F91" i="4" s="1"/>
  <c r="G91" i="4" s="1"/>
  <c r="B83" i="4"/>
  <c r="D83" i="4"/>
  <c r="H83" i="4"/>
  <c r="A83" i="4"/>
  <c r="F83" i="4" s="1"/>
  <c r="G83" i="4" s="1"/>
  <c r="E83" i="4"/>
  <c r="B75" i="4"/>
  <c r="D75" i="4"/>
  <c r="H75" i="4"/>
  <c r="E75" i="4"/>
  <c r="A75" i="4"/>
  <c r="F75" i="4" s="1"/>
  <c r="G75" i="4" s="1"/>
  <c r="B67" i="4"/>
  <c r="D67" i="4"/>
  <c r="H67" i="4"/>
  <c r="E67" i="4"/>
  <c r="A67" i="4"/>
  <c r="F67" i="4" s="1"/>
  <c r="G67" i="4" s="1"/>
  <c r="H3" i="2"/>
  <c r="G1" i="2"/>
  <c r="H146" i="4"/>
  <c r="D146" i="4"/>
  <c r="B146" i="4"/>
  <c r="E146" i="4"/>
  <c r="A146" i="4"/>
  <c r="F146" i="4" s="1"/>
  <c r="G146" i="4" s="1"/>
  <c r="B106" i="4"/>
  <c r="A106" i="4"/>
  <c r="F106" i="4" s="1"/>
  <c r="G106" i="4" s="1"/>
  <c r="E106" i="4"/>
  <c r="H106" i="4"/>
  <c r="D106" i="4"/>
  <c r="B84" i="4"/>
  <c r="A84" i="4"/>
  <c r="F84" i="4" s="1"/>
  <c r="G84" i="4" s="1"/>
  <c r="E84" i="4"/>
  <c r="D84" i="4"/>
  <c r="H84" i="4"/>
  <c r="H177" i="4"/>
  <c r="D177" i="4"/>
  <c r="E177" i="4"/>
  <c r="B177" i="4"/>
  <c r="A177" i="4"/>
  <c r="F177" i="4" s="1"/>
  <c r="G177" i="4" s="1"/>
  <c r="H161" i="4"/>
  <c r="D161" i="4"/>
  <c r="E161" i="4"/>
  <c r="B161" i="4"/>
  <c r="A161" i="4"/>
  <c r="F161" i="4" s="1"/>
  <c r="G161" i="4" s="1"/>
  <c r="H145" i="4"/>
  <c r="D145" i="4"/>
  <c r="E145" i="4"/>
  <c r="B145" i="4"/>
  <c r="A145" i="4"/>
  <c r="F145" i="4" s="1"/>
  <c r="G145" i="4" s="1"/>
  <c r="H129" i="4"/>
  <c r="D129" i="4"/>
  <c r="E129" i="4"/>
  <c r="B129" i="4"/>
  <c r="A129" i="4"/>
  <c r="F129" i="4" s="1"/>
  <c r="G129" i="4" s="1"/>
  <c r="E59" i="4"/>
  <c r="A59" i="4"/>
  <c r="F59" i="4" s="1"/>
  <c r="G59" i="4" s="1"/>
  <c r="H59" i="4"/>
  <c r="D59" i="4"/>
  <c r="B59" i="4"/>
  <c r="E55" i="4"/>
  <c r="A55" i="4"/>
  <c r="F55" i="4" s="1"/>
  <c r="G55" i="4" s="1"/>
  <c r="H55" i="4"/>
  <c r="D55" i="4"/>
  <c r="B55" i="4"/>
  <c r="E51" i="4"/>
  <c r="A51" i="4"/>
  <c r="F51" i="4" s="1"/>
  <c r="G51" i="4" s="1"/>
  <c r="H51" i="4"/>
  <c r="D51" i="4"/>
  <c r="B51" i="4"/>
  <c r="E47" i="4"/>
  <c r="A47" i="4"/>
  <c r="F47" i="4" s="1"/>
  <c r="G47" i="4" s="1"/>
  <c r="B47" i="4"/>
  <c r="H47" i="4"/>
  <c r="D47" i="4"/>
  <c r="E43" i="4"/>
  <c r="A43" i="4"/>
  <c r="F43" i="4" s="1"/>
  <c r="G43" i="4" s="1"/>
  <c r="H43" i="4"/>
  <c r="D43" i="4"/>
  <c r="B43" i="4"/>
  <c r="E39" i="4"/>
  <c r="A39" i="4"/>
  <c r="F39" i="4" s="1"/>
  <c r="G39" i="4" s="1"/>
  <c r="H39" i="4"/>
  <c r="D39" i="4"/>
  <c r="B39" i="4"/>
  <c r="E35" i="4"/>
  <c r="A35" i="4"/>
  <c r="F35" i="4" s="1"/>
  <c r="G35" i="4" s="1"/>
  <c r="B35" i="4"/>
  <c r="H35" i="4"/>
  <c r="D35" i="4"/>
  <c r="E31" i="4"/>
  <c r="A31" i="4"/>
  <c r="F31" i="4" s="1"/>
  <c r="G31" i="4" s="1"/>
  <c r="B31" i="4"/>
  <c r="H31" i="4"/>
  <c r="D31" i="4"/>
  <c r="E27" i="4"/>
  <c r="A27" i="4"/>
  <c r="F27" i="4" s="1"/>
  <c r="G27" i="4" s="1"/>
  <c r="H27" i="4"/>
  <c r="D27" i="4"/>
  <c r="B27" i="4"/>
  <c r="E23" i="4"/>
  <c r="A23" i="4"/>
  <c r="F23" i="4" s="1"/>
  <c r="G23" i="4" s="1"/>
  <c r="H23" i="4"/>
  <c r="D23" i="4"/>
  <c r="B23" i="4"/>
  <c r="E19" i="4"/>
  <c r="A19" i="4"/>
  <c r="F19" i="4" s="1"/>
  <c r="G19" i="4" s="1"/>
  <c r="B19" i="4"/>
  <c r="H19" i="4"/>
  <c r="D19" i="4"/>
  <c r="E15" i="4"/>
  <c r="A15" i="4"/>
  <c r="F15" i="4" s="1"/>
  <c r="G15" i="4" s="1"/>
  <c r="H15" i="4"/>
  <c r="D15" i="4"/>
  <c r="B15" i="4"/>
  <c r="E11" i="4"/>
  <c r="A11" i="4"/>
  <c r="F11" i="4" s="1"/>
  <c r="G11" i="4" s="1"/>
  <c r="H11" i="4"/>
  <c r="D11" i="4"/>
  <c r="B11" i="4"/>
  <c r="E7" i="4"/>
  <c r="A7" i="4"/>
  <c r="F7" i="4" s="1"/>
  <c r="G7" i="4" s="1"/>
  <c r="H7" i="4"/>
  <c r="D7" i="4"/>
  <c r="B7" i="4"/>
  <c r="B81" i="7"/>
  <c r="A81" i="7" s="1"/>
  <c r="F81" i="7" s="1"/>
  <c r="G81" i="7" s="1"/>
  <c r="E81" i="7"/>
  <c r="D81" i="7"/>
  <c r="C81" i="7"/>
  <c r="B89" i="7"/>
  <c r="A89" i="7" s="1"/>
  <c r="F89" i="7" s="1"/>
  <c r="G89" i="7" s="1"/>
  <c r="E89" i="7"/>
  <c r="D89" i="7"/>
  <c r="C89" i="7"/>
  <c r="B60" i="7"/>
  <c r="A60" i="7" s="1"/>
  <c r="F60" i="7" s="1"/>
  <c r="G60" i="7" s="1"/>
  <c r="E60" i="7"/>
  <c r="D60" i="7"/>
  <c r="C60" i="7"/>
  <c r="C13" i="7"/>
  <c r="B13" i="7"/>
  <c r="A13" i="7" s="1"/>
  <c r="F13" i="7" s="1"/>
  <c r="G13" i="7" s="1"/>
  <c r="E13" i="7"/>
  <c r="D13" i="7"/>
  <c r="C17" i="7"/>
  <c r="B17" i="7"/>
  <c r="A17" i="7" s="1"/>
  <c r="F17" i="7" s="1"/>
  <c r="G17" i="7" s="1"/>
  <c r="E17" i="7"/>
  <c r="D17" i="7"/>
  <c r="C21" i="7"/>
  <c r="B21" i="7"/>
  <c r="A21" i="7" s="1"/>
  <c r="F21" i="7" s="1"/>
  <c r="G21" i="7" s="1"/>
  <c r="E21" i="7"/>
  <c r="D21" i="7"/>
  <c r="C25" i="7"/>
  <c r="B25" i="7"/>
  <c r="A25" i="7" s="1"/>
  <c r="F25" i="7" s="1"/>
  <c r="G25" i="7" s="1"/>
  <c r="E25" i="7"/>
  <c r="D25" i="7"/>
  <c r="C29" i="7"/>
  <c r="B29" i="7"/>
  <c r="A29" i="7" s="1"/>
  <c r="F29" i="7" s="1"/>
  <c r="G29" i="7" s="1"/>
  <c r="E29" i="7"/>
  <c r="D29" i="7"/>
  <c r="C33" i="7"/>
  <c r="B33" i="7"/>
  <c r="A33" i="7" s="1"/>
  <c r="F33" i="7" s="1"/>
  <c r="G33" i="7" s="1"/>
  <c r="E33" i="7"/>
  <c r="D33" i="7"/>
  <c r="C37" i="7"/>
  <c r="B37" i="7"/>
  <c r="A37" i="7" s="1"/>
  <c r="F37" i="7" s="1"/>
  <c r="G37" i="7" s="1"/>
  <c r="E37" i="7"/>
  <c r="D37" i="7"/>
  <c r="B93" i="7"/>
  <c r="A93" i="7" s="1"/>
  <c r="F93" i="7" s="1"/>
  <c r="G93" i="7" s="1"/>
  <c r="E93" i="7"/>
  <c r="D93" i="7"/>
  <c r="C93" i="7"/>
  <c r="B50" i="7"/>
  <c r="A50" i="7" s="1"/>
  <c r="F50" i="7" s="1"/>
  <c r="G50" i="7" s="1"/>
  <c r="E50" i="7"/>
  <c r="D50" i="7"/>
  <c r="C50" i="7"/>
  <c r="B66" i="7"/>
  <c r="A66" i="7" s="1"/>
  <c r="F66" i="7" s="1"/>
  <c r="G66" i="7" s="1"/>
  <c r="E66" i="7"/>
  <c r="D66" i="7"/>
  <c r="C66" i="7"/>
  <c r="B79" i="7"/>
  <c r="A79" i="7" s="1"/>
  <c r="F79" i="7" s="1"/>
  <c r="G79" i="7" s="1"/>
  <c r="E79" i="7"/>
  <c r="D79" i="7"/>
  <c r="C79" i="7"/>
  <c r="B95" i="7"/>
  <c r="A95" i="7" s="1"/>
  <c r="F95" i="7" s="1"/>
  <c r="G95" i="7" s="1"/>
  <c r="E95" i="7"/>
  <c r="D95" i="7"/>
  <c r="C95" i="7"/>
  <c r="D6" i="7"/>
  <c r="C6" i="7"/>
  <c r="B6" i="7"/>
  <c r="A6" i="7" s="1"/>
  <c r="F6" i="7" s="1"/>
  <c r="G6" i="7" s="1"/>
  <c r="E6" i="7"/>
  <c r="D10" i="7"/>
  <c r="C10" i="7"/>
  <c r="B10" i="7"/>
  <c r="A10" i="7" s="1"/>
  <c r="F10" i="7" s="1"/>
  <c r="G10" i="7" s="1"/>
  <c r="E10" i="7"/>
  <c r="B45" i="7"/>
  <c r="A45" i="7" s="1"/>
  <c r="F45" i="7" s="1"/>
  <c r="G45" i="7" s="1"/>
  <c r="C45" i="7"/>
  <c r="E45" i="7"/>
  <c r="D45" i="7"/>
  <c r="B53" i="7"/>
  <c r="A53" i="7" s="1"/>
  <c r="F53" i="7" s="1"/>
  <c r="G53" i="7" s="1"/>
  <c r="C53" i="7"/>
  <c r="E53" i="7"/>
  <c r="D53" i="7"/>
  <c r="B61" i="7"/>
  <c r="A61" i="7" s="1"/>
  <c r="F61" i="7" s="1"/>
  <c r="G61" i="7" s="1"/>
  <c r="C61" i="7"/>
  <c r="E61" i="7"/>
  <c r="D61" i="7"/>
  <c r="B69" i="7"/>
  <c r="A69" i="7" s="1"/>
  <c r="F69" i="7" s="1"/>
  <c r="G69" i="7" s="1"/>
  <c r="C69" i="7"/>
  <c r="E69" i="7"/>
  <c r="D69" i="7"/>
  <c r="B76" i="7"/>
  <c r="A76" i="7" s="1"/>
  <c r="F76" i="7" s="1"/>
  <c r="G76" i="7" s="1"/>
  <c r="D76" i="7"/>
  <c r="C76" i="7"/>
  <c r="E76" i="7"/>
  <c r="B84" i="7"/>
  <c r="A84" i="7" s="1"/>
  <c r="F84" i="7" s="1"/>
  <c r="G84" i="7" s="1"/>
  <c r="D84" i="7"/>
  <c r="C84" i="7"/>
  <c r="E84" i="7"/>
  <c r="B92" i="7"/>
  <c r="A92" i="7" s="1"/>
  <c r="F92" i="7" s="1"/>
  <c r="G92" i="7" s="1"/>
  <c r="D92" i="7"/>
  <c r="C92" i="7"/>
  <c r="E92" i="7"/>
  <c r="B100" i="7"/>
  <c r="A100" i="7" s="1"/>
  <c r="F100" i="7" s="1"/>
  <c r="G100" i="7" s="1"/>
  <c r="D100" i="7"/>
  <c r="C100" i="7"/>
  <c r="E100" i="7"/>
  <c r="C104" i="7"/>
  <c r="B104" i="7"/>
  <c r="A104" i="7" s="1"/>
  <c r="F104" i="7" s="1"/>
  <c r="G104" i="7" s="1"/>
  <c r="E104" i="7"/>
  <c r="D104" i="7"/>
  <c r="C108" i="7"/>
  <c r="B108" i="7"/>
  <c r="A108" i="7" s="1"/>
  <c r="F108" i="7" s="1"/>
  <c r="G108" i="7" s="1"/>
  <c r="E108" i="7"/>
  <c r="D108" i="7"/>
  <c r="C112" i="7"/>
  <c r="B112" i="7"/>
  <c r="A112" i="7" s="1"/>
  <c r="F112" i="7" s="1"/>
  <c r="G112" i="7" s="1"/>
  <c r="E112" i="7"/>
  <c r="D112" i="7"/>
  <c r="C116" i="7"/>
  <c r="B116" i="7"/>
  <c r="A116" i="7" s="1"/>
  <c r="F116" i="7" s="1"/>
  <c r="G116" i="7" s="1"/>
  <c r="E116" i="7"/>
  <c r="D116" i="7"/>
  <c r="C120" i="7"/>
  <c r="B120" i="7"/>
  <c r="A120" i="7" s="1"/>
  <c r="F120" i="7" s="1"/>
  <c r="G120" i="7" s="1"/>
  <c r="E120" i="7"/>
  <c r="D120" i="7"/>
  <c r="C124" i="7"/>
  <c r="B124" i="7"/>
  <c r="A124" i="7" s="1"/>
  <c r="F124" i="7" s="1"/>
  <c r="G124" i="7" s="1"/>
  <c r="E124" i="7"/>
  <c r="D124" i="7"/>
  <c r="C128" i="7"/>
  <c r="B128" i="7"/>
  <c r="A128" i="7" s="1"/>
  <c r="F128" i="7" s="1"/>
  <c r="G128" i="7" s="1"/>
  <c r="E128" i="7"/>
  <c r="D128" i="7"/>
  <c r="B138" i="7"/>
  <c r="A138" i="7" s="1"/>
  <c r="F138" i="7" s="1"/>
  <c r="G138" i="7" s="1"/>
  <c r="E138" i="7"/>
  <c r="D138" i="7"/>
  <c r="C138" i="7"/>
  <c r="B137" i="7"/>
  <c r="A137" i="7" s="1"/>
  <c r="F137" i="7" s="1"/>
  <c r="G137" i="7" s="1"/>
  <c r="D137" i="7"/>
  <c r="C137" i="7"/>
  <c r="E137" i="7"/>
  <c r="D143" i="7"/>
  <c r="B143" i="7"/>
  <c r="A143" i="7" s="1"/>
  <c r="F143" i="7" s="1"/>
  <c r="G143" i="7" s="1"/>
  <c r="E143" i="7"/>
  <c r="C143" i="7"/>
  <c r="D147" i="7"/>
  <c r="E147" i="7"/>
  <c r="C147" i="7"/>
  <c r="B147" i="7"/>
  <c r="A147" i="7" s="1"/>
  <c r="F147" i="7" s="1"/>
  <c r="G147" i="7" s="1"/>
  <c r="D151" i="7"/>
  <c r="B151" i="7"/>
  <c r="A151" i="7" s="1"/>
  <c r="F151" i="7" s="1"/>
  <c r="G151" i="7" s="1"/>
  <c r="E151" i="7"/>
  <c r="C151" i="7"/>
  <c r="D155" i="7"/>
  <c r="E155" i="7"/>
  <c r="C155" i="7"/>
  <c r="B155" i="7"/>
  <c r="A155" i="7" s="1"/>
  <c r="F155" i="7" s="1"/>
  <c r="G155" i="7" s="1"/>
  <c r="D159" i="7"/>
  <c r="B159" i="7"/>
  <c r="A159" i="7" s="1"/>
  <c r="F159" i="7" s="1"/>
  <c r="G159" i="7" s="1"/>
  <c r="E159" i="7"/>
  <c r="C159" i="7"/>
  <c r="D163" i="7"/>
  <c r="E163" i="7"/>
  <c r="C163" i="7"/>
  <c r="B163" i="7"/>
  <c r="A163" i="7" s="1"/>
  <c r="F163" i="7" s="1"/>
  <c r="G163" i="7" s="1"/>
  <c r="D167" i="7"/>
  <c r="B167" i="7"/>
  <c r="A167" i="7" s="1"/>
  <c r="F167" i="7" s="1"/>
  <c r="G167" i="7" s="1"/>
  <c r="E167" i="7"/>
  <c r="C167" i="7"/>
  <c r="D171" i="7"/>
  <c r="E171" i="7"/>
  <c r="C171" i="7"/>
  <c r="B171" i="7"/>
  <c r="A171" i="7" s="1"/>
  <c r="F171" i="7" s="1"/>
  <c r="G171" i="7" s="1"/>
  <c r="D175" i="7"/>
  <c r="B175" i="7"/>
  <c r="A175" i="7" s="1"/>
  <c r="F175" i="7" s="1"/>
  <c r="G175" i="7" s="1"/>
  <c r="E175" i="7"/>
  <c r="C175" i="7"/>
  <c r="D179" i="7"/>
  <c r="B179" i="7"/>
  <c r="A179" i="7" s="1"/>
  <c r="F179" i="7" s="1"/>
  <c r="G179" i="7" s="1"/>
  <c r="E179" i="7"/>
  <c r="C179" i="7"/>
  <c r="D183" i="7"/>
  <c r="B183" i="7"/>
  <c r="A183" i="7" s="1"/>
  <c r="F183" i="7" s="1"/>
  <c r="G183" i="7" s="1"/>
  <c r="E183" i="7"/>
  <c r="C183" i="7"/>
  <c r="H150" i="4"/>
  <c r="D150" i="4"/>
  <c r="B150" i="4"/>
  <c r="E150" i="4"/>
  <c r="A150" i="4"/>
  <c r="F150" i="4" s="1"/>
  <c r="G150" i="4" s="1"/>
  <c r="B102" i="4"/>
  <c r="A102" i="4"/>
  <c r="F102" i="4" s="1"/>
  <c r="G102" i="4" s="1"/>
  <c r="E102" i="4"/>
  <c r="H102" i="4"/>
  <c r="D102" i="4"/>
  <c r="B76" i="4"/>
  <c r="A76" i="4"/>
  <c r="F76" i="4" s="1"/>
  <c r="G76" i="4" s="1"/>
  <c r="E76" i="4"/>
  <c r="H76" i="4"/>
  <c r="D76" i="4"/>
  <c r="H6" i="2"/>
  <c r="B86" i="4"/>
  <c r="A86" i="4"/>
  <c r="F86" i="4" s="1"/>
  <c r="G86" i="4" s="1"/>
  <c r="E86" i="4"/>
  <c r="H86" i="4"/>
  <c r="D86" i="4"/>
  <c r="H152" i="4"/>
  <c r="D152" i="4"/>
  <c r="B152" i="4"/>
  <c r="E152" i="4"/>
  <c r="A152" i="4"/>
  <c r="F152" i="4" s="1"/>
  <c r="G152" i="4" s="1"/>
  <c r="B109" i="4"/>
  <c r="D109" i="4"/>
  <c r="H109" i="4"/>
  <c r="A109" i="4"/>
  <c r="F109" i="4" s="1"/>
  <c r="G109" i="4" s="1"/>
  <c r="E109" i="4"/>
  <c r="B90" i="4"/>
  <c r="A90" i="4"/>
  <c r="F90" i="4" s="1"/>
  <c r="G90" i="4" s="1"/>
  <c r="E90" i="4"/>
  <c r="D90" i="4"/>
  <c r="H90" i="4"/>
  <c r="H149" i="4"/>
  <c r="D149" i="4"/>
  <c r="E149" i="4"/>
  <c r="B149" i="4"/>
  <c r="A149" i="4"/>
  <c r="F149" i="4" s="1"/>
  <c r="G149" i="4" s="1"/>
  <c r="E56" i="4"/>
  <c r="A56" i="4"/>
  <c r="F56" i="4" s="1"/>
  <c r="G56" i="4" s="1"/>
  <c r="H56" i="4"/>
  <c r="D56" i="4"/>
  <c r="B56" i="4"/>
  <c r="E48" i="4"/>
  <c r="A48" i="4"/>
  <c r="F48" i="4" s="1"/>
  <c r="G48" i="4" s="1"/>
  <c r="H48" i="4"/>
  <c r="D48" i="4"/>
  <c r="B48" i="4"/>
  <c r="E36" i="4"/>
  <c r="A36" i="4"/>
  <c r="F36" i="4" s="1"/>
  <c r="G36" i="4" s="1"/>
  <c r="H36" i="4"/>
  <c r="D36" i="4"/>
  <c r="B36" i="4"/>
  <c r="E28" i="4"/>
  <c r="A28" i="4"/>
  <c r="F28" i="4" s="1"/>
  <c r="G28" i="4" s="1"/>
  <c r="B28" i="4"/>
  <c r="H28" i="4"/>
  <c r="D28" i="4"/>
  <c r="E16" i="4"/>
  <c r="A16" i="4"/>
  <c r="F16" i="4" s="1"/>
  <c r="G16" i="4" s="1"/>
  <c r="H16" i="4"/>
  <c r="D16" i="4"/>
  <c r="B16" i="4"/>
  <c r="E4" i="4"/>
  <c r="A4" i="4"/>
  <c r="H4" i="4"/>
  <c r="D4" i="4"/>
  <c r="B4" i="4"/>
  <c r="C2" i="4"/>
  <c r="B72" i="7"/>
  <c r="A72" i="7" s="1"/>
  <c r="F72" i="7" s="1"/>
  <c r="G72" i="7" s="1"/>
  <c r="E72" i="7"/>
  <c r="D72" i="7"/>
  <c r="C72" i="7"/>
  <c r="C16" i="7"/>
  <c r="B16" i="7"/>
  <c r="A16" i="7" s="1"/>
  <c r="F16" i="7" s="1"/>
  <c r="G16" i="7" s="1"/>
  <c r="E16" i="7"/>
  <c r="D16" i="7"/>
  <c r="C28" i="7"/>
  <c r="B28" i="7"/>
  <c r="A28" i="7" s="1"/>
  <c r="F28" i="7" s="1"/>
  <c r="G28" i="7" s="1"/>
  <c r="E28" i="7"/>
  <c r="D28" i="7"/>
  <c r="C32" i="7"/>
  <c r="B32" i="7"/>
  <c r="A32" i="7" s="1"/>
  <c r="F32" i="7" s="1"/>
  <c r="G32" i="7" s="1"/>
  <c r="E32" i="7"/>
  <c r="D32" i="7"/>
  <c r="B46" i="7"/>
  <c r="A46" i="7" s="1"/>
  <c r="F46" i="7" s="1"/>
  <c r="G46" i="7" s="1"/>
  <c r="E46" i="7"/>
  <c r="D46" i="7"/>
  <c r="C46" i="7"/>
  <c r="B75" i="7"/>
  <c r="A75" i="7" s="1"/>
  <c r="F75" i="7" s="1"/>
  <c r="G75" i="7" s="1"/>
  <c r="E75" i="7"/>
  <c r="D75" i="7"/>
  <c r="C75" i="7"/>
  <c r="D5" i="7"/>
  <c r="C5" i="7"/>
  <c r="B5" i="7"/>
  <c r="A5" i="7" s="1"/>
  <c r="F5" i="7" s="1"/>
  <c r="G5" i="7" s="1"/>
  <c r="E5" i="7"/>
  <c r="B51" i="7"/>
  <c r="A51" i="7" s="1"/>
  <c r="F51" i="7" s="1"/>
  <c r="G51" i="7" s="1"/>
  <c r="C51" i="7"/>
  <c r="E51" i="7"/>
  <c r="D51" i="7"/>
  <c r="B74" i="7"/>
  <c r="A74" i="7" s="1"/>
  <c r="F74" i="7" s="1"/>
  <c r="G74" i="7" s="1"/>
  <c r="E74" i="7"/>
  <c r="D74" i="7"/>
  <c r="C74" i="7"/>
  <c r="B98" i="7"/>
  <c r="A98" i="7" s="1"/>
  <c r="F98" i="7" s="1"/>
  <c r="G98" i="7" s="1"/>
  <c r="D98" i="7"/>
  <c r="C98" i="7"/>
  <c r="E98" i="7"/>
  <c r="C111" i="7"/>
  <c r="B111" i="7"/>
  <c r="A111" i="7" s="1"/>
  <c r="F111" i="7" s="1"/>
  <c r="G111" i="7" s="1"/>
  <c r="E111" i="7"/>
  <c r="D111" i="7"/>
  <c r="C123" i="7"/>
  <c r="B123" i="7"/>
  <c r="A123" i="7" s="1"/>
  <c r="F123" i="7" s="1"/>
  <c r="G123" i="7" s="1"/>
  <c r="E123" i="7"/>
  <c r="D123" i="7"/>
  <c r="B135" i="7"/>
  <c r="A135" i="7" s="1"/>
  <c r="F135" i="7" s="1"/>
  <c r="G135" i="7" s="1"/>
  <c r="D135" i="7"/>
  <c r="C135" i="7"/>
  <c r="E135" i="7"/>
  <c r="D146" i="7"/>
  <c r="C146" i="7"/>
  <c r="E146" i="7"/>
  <c r="B146" i="7"/>
  <c r="A146" i="7" s="1"/>
  <c r="F146" i="7" s="1"/>
  <c r="G146" i="7" s="1"/>
  <c r="D158" i="7"/>
  <c r="C158" i="7"/>
  <c r="B158" i="7"/>
  <c r="A158" i="7" s="1"/>
  <c r="F158" i="7" s="1"/>
  <c r="G158" i="7" s="1"/>
  <c r="E158" i="7"/>
  <c r="D166" i="7"/>
  <c r="C166" i="7"/>
  <c r="B166" i="7"/>
  <c r="A166" i="7" s="1"/>
  <c r="F166" i="7" s="1"/>
  <c r="G166" i="7" s="1"/>
  <c r="E166" i="7"/>
  <c r="D178" i="7"/>
  <c r="E178" i="7"/>
  <c r="C178" i="7"/>
  <c r="B178" i="7"/>
  <c r="A178" i="7" s="1"/>
  <c r="F178" i="7" s="1"/>
  <c r="G178" i="7" s="1"/>
  <c r="B108" i="4"/>
  <c r="A108" i="4"/>
  <c r="F108" i="4" s="1"/>
  <c r="G108" i="4" s="1"/>
  <c r="E108" i="4"/>
  <c r="D108" i="4"/>
  <c r="H108" i="4"/>
  <c r="H179" i="4"/>
  <c r="D179" i="4"/>
  <c r="E179" i="4"/>
  <c r="B179" i="4"/>
  <c r="A179" i="4"/>
  <c r="F179" i="4" s="1"/>
  <c r="G179" i="4" s="1"/>
  <c r="H163" i="4"/>
  <c r="D163" i="4"/>
  <c r="E163" i="4"/>
  <c r="B163" i="4"/>
  <c r="A163" i="4"/>
  <c r="F163" i="4" s="1"/>
  <c r="G163" i="4" s="1"/>
  <c r="H131" i="4"/>
  <c r="D131" i="4"/>
  <c r="E131" i="4"/>
  <c r="B131" i="4"/>
  <c r="A131" i="4"/>
  <c r="F131" i="4" s="1"/>
  <c r="G131" i="4" s="1"/>
  <c r="H175" i="4"/>
  <c r="D175" i="4"/>
  <c r="E175" i="4"/>
  <c r="B175" i="4"/>
  <c r="A175" i="4"/>
  <c r="F175" i="4" s="1"/>
  <c r="G175" i="4" s="1"/>
  <c r="H159" i="4"/>
  <c r="D159" i="4"/>
  <c r="E159" i="4"/>
  <c r="B159" i="4"/>
  <c r="A159" i="4"/>
  <c r="F159" i="4" s="1"/>
  <c r="G159" i="4" s="1"/>
  <c r="H143" i="4"/>
  <c r="D143" i="4"/>
  <c r="E143" i="4"/>
  <c r="B143" i="4"/>
  <c r="A143" i="4"/>
  <c r="F143" i="4" s="1"/>
  <c r="G143" i="4" s="1"/>
  <c r="H127" i="4"/>
  <c r="D127" i="4"/>
  <c r="E127" i="4"/>
  <c r="B127" i="4"/>
  <c r="A127" i="4"/>
  <c r="F127" i="4" s="1"/>
  <c r="G127" i="4" s="1"/>
  <c r="H114" i="4"/>
  <c r="D114" i="4"/>
  <c r="E114" i="4"/>
  <c r="B114" i="4"/>
  <c r="A114" i="4"/>
  <c r="F114" i="4" s="1"/>
  <c r="G114" i="4" s="1"/>
  <c r="H183" i="4"/>
  <c r="D183" i="4"/>
  <c r="E183" i="4"/>
  <c r="B183" i="4"/>
  <c r="A183" i="4"/>
  <c r="F183" i="4" s="1"/>
  <c r="G183" i="4" s="1"/>
  <c r="H130" i="4"/>
  <c r="D130" i="4"/>
  <c r="B130" i="4"/>
  <c r="E130" i="4"/>
  <c r="A130" i="4"/>
  <c r="F130" i="4" s="1"/>
  <c r="G130" i="4" s="1"/>
  <c r="B98" i="4"/>
  <c r="A98" i="4"/>
  <c r="F98" i="4" s="1"/>
  <c r="G98" i="4" s="1"/>
  <c r="E98" i="4"/>
  <c r="D98" i="4"/>
  <c r="H98" i="4"/>
  <c r="B78" i="4"/>
  <c r="A78" i="4"/>
  <c r="F78" i="4" s="1"/>
  <c r="G78" i="4" s="1"/>
  <c r="E78" i="4"/>
  <c r="H78" i="4"/>
  <c r="D78" i="4"/>
  <c r="H176" i="4"/>
  <c r="D176" i="4"/>
  <c r="B176" i="4"/>
  <c r="E176" i="4"/>
  <c r="A176" i="4"/>
  <c r="F176" i="4" s="1"/>
  <c r="G176" i="4" s="1"/>
  <c r="H160" i="4"/>
  <c r="D160" i="4"/>
  <c r="B160" i="4"/>
  <c r="E160" i="4"/>
  <c r="A160" i="4"/>
  <c r="F160" i="4" s="1"/>
  <c r="G160" i="4" s="1"/>
  <c r="H144" i="4"/>
  <c r="D144" i="4"/>
  <c r="B144" i="4"/>
  <c r="E144" i="4"/>
  <c r="A144" i="4"/>
  <c r="F144" i="4" s="1"/>
  <c r="G144" i="4" s="1"/>
  <c r="H128" i="4"/>
  <c r="D128" i="4"/>
  <c r="B128" i="4"/>
  <c r="E128" i="4"/>
  <c r="A128" i="4"/>
  <c r="F128" i="4" s="1"/>
  <c r="G128" i="4" s="1"/>
  <c r="H113" i="4"/>
  <c r="D113" i="4"/>
  <c r="B113" i="4"/>
  <c r="E113" i="4"/>
  <c r="A113" i="4"/>
  <c r="F113" i="4" s="1"/>
  <c r="G113" i="4" s="1"/>
  <c r="B105" i="4"/>
  <c r="D105" i="4"/>
  <c r="E105" i="4"/>
  <c r="H105" i="4"/>
  <c r="A105" i="4"/>
  <c r="F105" i="4" s="1"/>
  <c r="G105" i="4" s="1"/>
  <c r="B97" i="4"/>
  <c r="D97" i="4"/>
  <c r="H97" i="4"/>
  <c r="A97" i="4"/>
  <c r="F97" i="4" s="1"/>
  <c r="G97" i="4" s="1"/>
  <c r="E97" i="4"/>
  <c r="B89" i="4"/>
  <c r="D89" i="4"/>
  <c r="H89" i="4"/>
  <c r="A89" i="4"/>
  <c r="F89" i="4" s="1"/>
  <c r="G89" i="4" s="1"/>
  <c r="E89" i="4"/>
  <c r="B81" i="4"/>
  <c r="D81" i="4"/>
  <c r="H81" i="4"/>
  <c r="A81" i="4"/>
  <c r="F81" i="4" s="1"/>
  <c r="G81" i="4" s="1"/>
  <c r="E81" i="4"/>
  <c r="B73" i="4"/>
  <c r="D73" i="4"/>
  <c r="E73" i="4"/>
  <c r="H73" i="4"/>
  <c r="A73" i="4"/>
  <c r="F73" i="4" s="1"/>
  <c r="G73" i="4" s="1"/>
  <c r="B65" i="4"/>
  <c r="D65" i="4"/>
  <c r="H65" i="4"/>
  <c r="E65" i="4"/>
  <c r="A65" i="4"/>
  <c r="F65" i="4" s="1"/>
  <c r="G65" i="4" s="1"/>
  <c r="H182" i="4"/>
  <c r="D182" i="4"/>
  <c r="B182" i="4"/>
  <c r="E182" i="4"/>
  <c r="A182" i="4"/>
  <c r="F182" i="4" s="1"/>
  <c r="G182" i="4" s="1"/>
  <c r="H134" i="4"/>
  <c r="D134" i="4"/>
  <c r="B134" i="4"/>
  <c r="E134" i="4"/>
  <c r="A134" i="4"/>
  <c r="F134" i="4" s="1"/>
  <c r="G134" i="4" s="1"/>
  <c r="B100" i="4"/>
  <c r="A100" i="4"/>
  <c r="F100" i="4" s="1"/>
  <c r="G100" i="4" s="1"/>
  <c r="H100" i="4"/>
  <c r="E100" i="4"/>
  <c r="D100" i="4"/>
  <c r="B74" i="4"/>
  <c r="A74" i="4"/>
  <c r="F74" i="4" s="1"/>
  <c r="G74" i="4" s="1"/>
  <c r="E74" i="4"/>
  <c r="H74" i="4"/>
  <c r="D74" i="4"/>
  <c r="H173" i="4"/>
  <c r="D173" i="4"/>
  <c r="E173" i="4"/>
  <c r="B173" i="4"/>
  <c r="A173" i="4"/>
  <c r="F173" i="4" s="1"/>
  <c r="G173" i="4" s="1"/>
  <c r="H157" i="4"/>
  <c r="D157" i="4"/>
  <c r="E157" i="4"/>
  <c r="B157" i="4"/>
  <c r="A157" i="4"/>
  <c r="F157" i="4" s="1"/>
  <c r="G157" i="4" s="1"/>
  <c r="H141" i="4"/>
  <c r="D141" i="4"/>
  <c r="E141" i="4"/>
  <c r="B141" i="4"/>
  <c r="A141" i="4"/>
  <c r="F141" i="4" s="1"/>
  <c r="G141" i="4" s="1"/>
  <c r="H125" i="4"/>
  <c r="D125" i="4"/>
  <c r="E125" i="4"/>
  <c r="B125" i="4"/>
  <c r="A125" i="4"/>
  <c r="F125" i="4" s="1"/>
  <c r="G125" i="4" s="1"/>
  <c r="E58" i="4"/>
  <c r="A58" i="4"/>
  <c r="F58" i="4" s="1"/>
  <c r="G58" i="4" s="1"/>
  <c r="H58" i="4"/>
  <c r="D58" i="4"/>
  <c r="B58" i="4"/>
  <c r="E54" i="4"/>
  <c r="A54" i="4"/>
  <c r="F54" i="4" s="1"/>
  <c r="G54" i="4" s="1"/>
  <c r="H54" i="4"/>
  <c r="D54" i="4"/>
  <c r="B54" i="4"/>
  <c r="E50" i="4"/>
  <c r="A50" i="4"/>
  <c r="F50" i="4" s="1"/>
  <c r="G50" i="4" s="1"/>
  <c r="H50" i="4"/>
  <c r="D50" i="4"/>
  <c r="B50" i="4"/>
  <c r="E46" i="4"/>
  <c r="A46" i="4"/>
  <c r="F46" i="4" s="1"/>
  <c r="G46" i="4" s="1"/>
  <c r="H46" i="4"/>
  <c r="D46" i="4"/>
  <c r="B46" i="4"/>
  <c r="E42" i="4"/>
  <c r="A42" i="4"/>
  <c r="F42" i="4" s="1"/>
  <c r="G42" i="4" s="1"/>
  <c r="H42" i="4"/>
  <c r="D42" i="4"/>
  <c r="B42" i="4"/>
  <c r="E38" i="4"/>
  <c r="A38" i="4"/>
  <c r="F38" i="4" s="1"/>
  <c r="G38" i="4" s="1"/>
  <c r="B38" i="4"/>
  <c r="H38" i="4"/>
  <c r="D38" i="4"/>
  <c r="E34" i="4"/>
  <c r="A34" i="4"/>
  <c r="F34" i="4" s="1"/>
  <c r="G34" i="4" s="1"/>
  <c r="H34" i="4"/>
  <c r="D34" i="4"/>
  <c r="B34" i="4"/>
  <c r="E30" i="4"/>
  <c r="A30" i="4"/>
  <c r="F30" i="4" s="1"/>
  <c r="G30" i="4" s="1"/>
  <c r="H30" i="4"/>
  <c r="D30" i="4"/>
  <c r="B30" i="4"/>
  <c r="E26" i="4"/>
  <c r="A26" i="4"/>
  <c r="F26" i="4" s="1"/>
  <c r="G26" i="4" s="1"/>
  <c r="H26" i="4"/>
  <c r="D26" i="4"/>
  <c r="B26" i="4"/>
  <c r="E22" i="4"/>
  <c r="A22" i="4"/>
  <c r="F22" i="4" s="1"/>
  <c r="G22" i="4" s="1"/>
  <c r="B22" i="4"/>
  <c r="H22" i="4"/>
  <c r="D22" i="4"/>
  <c r="E18" i="4"/>
  <c r="A18" i="4"/>
  <c r="F18" i="4" s="1"/>
  <c r="G18" i="4" s="1"/>
  <c r="H18" i="4"/>
  <c r="D18" i="4"/>
  <c r="B18" i="4"/>
  <c r="E14" i="4"/>
  <c r="A14" i="4"/>
  <c r="F14" i="4" s="1"/>
  <c r="G14" i="4" s="1"/>
  <c r="H14" i="4"/>
  <c r="D14" i="4"/>
  <c r="B14" i="4"/>
  <c r="E10" i="4"/>
  <c r="A10" i="4"/>
  <c r="F10" i="4" s="1"/>
  <c r="G10" i="4" s="1"/>
  <c r="H10" i="4"/>
  <c r="D10" i="4"/>
  <c r="B10" i="4"/>
  <c r="E6" i="4"/>
  <c r="A6" i="4"/>
  <c r="F6" i="4" s="1"/>
  <c r="G6" i="4" s="1"/>
  <c r="H6" i="4"/>
  <c r="D6" i="4"/>
  <c r="B6" i="4"/>
  <c r="B97" i="7"/>
  <c r="A97" i="7" s="1"/>
  <c r="F97" i="7" s="1"/>
  <c r="G97" i="7" s="1"/>
  <c r="E97" i="7"/>
  <c r="D97" i="7"/>
  <c r="C97" i="7"/>
  <c r="B40" i="7"/>
  <c r="A40" i="7" s="1"/>
  <c r="F40" i="7" s="1"/>
  <c r="G40" i="7" s="1"/>
  <c r="E40" i="7"/>
  <c r="D40" i="7"/>
  <c r="C40" i="7"/>
  <c r="B132" i="7"/>
  <c r="A132" i="7" s="1"/>
  <c r="F132" i="7" s="1"/>
  <c r="G132" i="7" s="1"/>
  <c r="E132" i="7"/>
  <c r="D132" i="7"/>
  <c r="C132" i="7"/>
  <c r="B68" i="7"/>
  <c r="A68" i="7" s="1"/>
  <c r="F68" i="7" s="1"/>
  <c r="G68" i="7" s="1"/>
  <c r="E68" i="7"/>
  <c r="D68" i="7"/>
  <c r="C68" i="7"/>
  <c r="C14" i="7"/>
  <c r="B14" i="7"/>
  <c r="A14" i="7" s="1"/>
  <c r="F14" i="7" s="1"/>
  <c r="G14" i="7" s="1"/>
  <c r="E14" i="7"/>
  <c r="D14" i="7"/>
  <c r="C18" i="7"/>
  <c r="B18" i="7"/>
  <c r="A18" i="7" s="1"/>
  <c r="F18" i="7" s="1"/>
  <c r="G18" i="7" s="1"/>
  <c r="E18" i="7"/>
  <c r="D18" i="7"/>
  <c r="C22" i="7"/>
  <c r="B22" i="7"/>
  <c r="A22" i="7" s="1"/>
  <c r="F22" i="7" s="1"/>
  <c r="G22" i="7" s="1"/>
  <c r="E22" i="7"/>
  <c r="D22" i="7"/>
  <c r="C26" i="7"/>
  <c r="B26" i="7"/>
  <c r="A26" i="7" s="1"/>
  <c r="F26" i="7" s="1"/>
  <c r="G26" i="7" s="1"/>
  <c r="E26" i="7"/>
  <c r="D26" i="7"/>
  <c r="C30" i="7"/>
  <c r="B30" i="7"/>
  <c r="A30" i="7" s="1"/>
  <c r="F30" i="7" s="1"/>
  <c r="G30" i="7" s="1"/>
  <c r="E30" i="7"/>
  <c r="D30" i="7"/>
  <c r="C34" i="7"/>
  <c r="B34" i="7"/>
  <c r="A34" i="7" s="1"/>
  <c r="F34" i="7" s="1"/>
  <c r="G34" i="7" s="1"/>
  <c r="E34" i="7"/>
  <c r="D34" i="7"/>
  <c r="C38" i="7"/>
  <c r="B38" i="7"/>
  <c r="A38" i="7" s="1"/>
  <c r="F38" i="7" s="1"/>
  <c r="G38" i="7" s="1"/>
  <c r="E38" i="7"/>
  <c r="D38" i="7"/>
  <c r="B140" i="7"/>
  <c r="A140" i="7" s="1"/>
  <c r="F140" i="7" s="1"/>
  <c r="G140" i="7" s="1"/>
  <c r="E140" i="7"/>
  <c r="D140" i="7"/>
  <c r="C140" i="7"/>
  <c r="B54" i="7"/>
  <c r="A54" i="7" s="1"/>
  <c r="F54" i="7" s="1"/>
  <c r="G54" i="7" s="1"/>
  <c r="E54" i="7"/>
  <c r="D54" i="7"/>
  <c r="C54" i="7"/>
  <c r="B70" i="7"/>
  <c r="A70" i="7" s="1"/>
  <c r="F70" i="7" s="1"/>
  <c r="G70" i="7" s="1"/>
  <c r="E70" i="7"/>
  <c r="D70" i="7"/>
  <c r="C70" i="7"/>
  <c r="B83" i="7"/>
  <c r="A83" i="7" s="1"/>
  <c r="F83" i="7" s="1"/>
  <c r="G83" i="7" s="1"/>
  <c r="E83" i="7"/>
  <c r="D83" i="7"/>
  <c r="C83" i="7"/>
  <c r="B99" i="7"/>
  <c r="A99" i="7" s="1"/>
  <c r="F99" i="7" s="1"/>
  <c r="G99" i="7" s="1"/>
  <c r="E99" i="7"/>
  <c r="D99" i="7"/>
  <c r="C99" i="7"/>
  <c r="D7" i="7"/>
  <c r="C7" i="7"/>
  <c r="B7" i="7"/>
  <c r="A7" i="7" s="1"/>
  <c r="F7" i="7" s="1"/>
  <c r="G7" i="7" s="1"/>
  <c r="E7" i="7"/>
  <c r="C39" i="7"/>
  <c r="B39" i="7"/>
  <c r="A39" i="7" s="1"/>
  <c r="F39" i="7" s="1"/>
  <c r="G39" i="7" s="1"/>
  <c r="E39" i="7"/>
  <c r="D39" i="7"/>
  <c r="B47" i="7"/>
  <c r="A47" i="7" s="1"/>
  <c r="F47" i="7" s="1"/>
  <c r="G47" i="7" s="1"/>
  <c r="C47" i="7"/>
  <c r="E47" i="7"/>
  <c r="D47" i="7"/>
  <c r="B55" i="7"/>
  <c r="A55" i="7" s="1"/>
  <c r="F55" i="7" s="1"/>
  <c r="G55" i="7" s="1"/>
  <c r="C55" i="7"/>
  <c r="E55" i="7"/>
  <c r="D55" i="7"/>
  <c r="B63" i="7"/>
  <c r="A63" i="7" s="1"/>
  <c r="F63" i="7" s="1"/>
  <c r="G63" i="7" s="1"/>
  <c r="C63" i="7"/>
  <c r="E63" i="7"/>
  <c r="D63" i="7"/>
  <c r="B71" i="7"/>
  <c r="A71" i="7" s="1"/>
  <c r="F71" i="7" s="1"/>
  <c r="G71" i="7" s="1"/>
  <c r="C71" i="7"/>
  <c r="E71" i="7"/>
  <c r="D71" i="7"/>
  <c r="B78" i="7"/>
  <c r="A78" i="7" s="1"/>
  <c r="F78" i="7" s="1"/>
  <c r="G78" i="7" s="1"/>
  <c r="D78" i="7"/>
  <c r="C78" i="7"/>
  <c r="E78" i="7"/>
  <c r="B86" i="7"/>
  <c r="A86" i="7" s="1"/>
  <c r="F86" i="7" s="1"/>
  <c r="G86" i="7" s="1"/>
  <c r="D86" i="7"/>
  <c r="C86" i="7"/>
  <c r="E86" i="7"/>
  <c r="B94" i="7"/>
  <c r="A94" i="7" s="1"/>
  <c r="F94" i="7" s="1"/>
  <c r="G94" i="7" s="1"/>
  <c r="D94" i="7"/>
  <c r="C94" i="7"/>
  <c r="E94" i="7"/>
  <c r="C101" i="7"/>
  <c r="B101" i="7"/>
  <c r="A101" i="7" s="1"/>
  <c r="F101" i="7" s="1"/>
  <c r="G101" i="7" s="1"/>
  <c r="E101" i="7"/>
  <c r="D101" i="7"/>
  <c r="C105" i="7"/>
  <c r="B105" i="7"/>
  <c r="A105" i="7" s="1"/>
  <c r="F105" i="7" s="1"/>
  <c r="G105" i="7" s="1"/>
  <c r="E105" i="7"/>
  <c r="D105" i="7"/>
  <c r="C109" i="7"/>
  <c r="B109" i="7"/>
  <c r="A109" i="7" s="1"/>
  <c r="F109" i="7" s="1"/>
  <c r="G109" i="7" s="1"/>
  <c r="E109" i="7"/>
  <c r="D109" i="7"/>
  <c r="C113" i="7"/>
  <c r="B113" i="7"/>
  <c r="A113" i="7" s="1"/>
  <c r="F113" i="7" s="1"/>
  <c r="G113" i="7" s="1"/>
  <c r="E113" i="7"/>
  <c r="D113" i="7"/>
  <c r="C117" i="7"/>
  <c r="B117" i="7"/>
  <c r="A117" i="7" s="1"/>
  <c r="F117" i="7" s="1"/>
  <c r="G117" i="7" s="1"/>
  <c r="E117" i="7"/>
  <c r="D117" i="7"/>
  <c r="C121" i="7"/>
  <c r="B121" i="7"/>
  <c r="A121" i="7" s="1"/>
  <c r="F121" i="7" s="1"/>
  <c r="G121" i="7" s="1"/>
  <c r="E121" i="7"/>
  <c r="D121" i="7"/>
  <c r="C125" i="7"/>
  <c r="B125" i="7"/>
  <c r="A125" i="7" s="1"/>
  <c r="F125" i="7" s="1"/>
  <c r="G125" i="7" s="1"/>
  <c r="E125" i="7"/>
  <c r="D125" i="7"/>
  <c r="C129" i="7"/>
  <c r="B129" i="7"/>
  <c r="A129" i="7" s="1"/>
  <c r="F129" i="7" s="1"/>
  <c r="G129" i="7" s="1"/>
  <c r="E129" i="7"/>
  <c r="D129" i="7"/>
  <c r="B131" i="7"/>
  <c r="A131" i="7" s="1"/>
  <c r="F131" i="7" s="1"/>
  <c r="G131" i="7" s="1"/>
  <c r="D131" i="7"/>
  <c r="C131" i="7"/>
  <c r="E131" i="7"/>
  <c r="B139" i="7"/>
  <c r="A139" i="7" s="1"/>
  <c r="F139" i="7" s="1"/>
  <c r="G139" i="7" s="1"/>
  <c r="D139" i="7"/>
  <c r="C139" i="7"/>
  <c r="E139" i="7"/>
  <c r="D144" i="7"/>
  <c r="C144" i="7"/>
  <c r="E144" i="7"/>
  <c r="B144" i="7"/>
  <c r="A144" i="7" s="1"/>
  <c r="F144" i="7" s="1"/>
  <c r="G144" i="7" s="1"/>
  <c r="D148" i="7"/>
  <c r="C148" i="7"/>
  <c r="E148" i="7"/>
  <c r="B148" i="7"/>
  <c r="A148" i="7" s="1"/>
  <c r="F148" i="7" s="1"/>
  <c r="G148" i="7" s="1"/>
  <c r="D152" i="7"/>
  <c r="C152" i="7"/>
  <c r="E152" i="7"/>
  <c r="B152" i="7"/>
  <c r="A152" i="7" s="1"/>
  <c r="F152" i="7" s="1"/>
  <c r="G152" i="7" s="1"/>
  <c r="D156" i="7"/>
  <c r="C156" i="7"/>
  <c r="E156" i="7"/>
  <c r="B156" i="7"/>
  <c r="A156" i="7" s="1"/>
  <c r="F156" i="7" s="1"/>
  <c r="G156" i="7" s="1"/>
  <c r="D160" i="7"/>
  <c r="C160" i="7"/>
  <c r="E160" i="7"/>
  <c r="B160" i="7"/>
  <c r="A160" i="7" s="1"/>
  <c r="F160" i="7" s="1"/>
  <c r="G160" i="7" s="1"/>
  <c r="D164" i="7"/>
  <c r="C164" i="7"/>
  <c r="E164" i="7"/>
  <c r="B164" i="7"/>
  <c r="A164" i="7" s="1"/>
  <c r="F164" i="7" s="1"/>
  <c r="G164" i="7" s="1"/>
  <c r="D168" i="7"/>
  <c r="C168" i="7"/>
  <c r="E168" i="7"/>
  <c r="B168" i="7"/>
  <c r="A168" i="7" s="1"/>
  <c r="F168" i="7" s="1"/>
  <c r="G168" i="7" s="1"/>
  <c r="D172" i="7"/>
  <c r="E172" i="7"/>
  <c r="C172" i="7"/>
  <c r="B172" i="7"/>
  <c r="A172" i="7" s="1"/>
  <c r="F172" i="7" s="1"/>
  <c r="G172" i="7" s="1"/>
  <c r="D176" i="7"/>
  <c r="E176" i="7"/>
  <c r="C176" i="7"/>
  <c r="B176" i="7"/>
  <c r="A176" i="7" s="1"/>
  <c r="F176" i="7" s="1"/>
  <c r="G176" i="7" s="1"/>
  <c r="D180" i="7"/>
  <c r="E180" i="7"/>
  <c r="C180" i="7"/>
  <c r="B180" i="7"/>
  <c r="A180" i="7" s="1"/>
  <c r="F180" i="7" s="1"/>
  <c r="G180" i="7" s="1"/>
  <c r="H178" i="4"/>
  <c r="D178" i="4"/>
  <c r="B178" i="4"/>
  <c r="E178" i="4"/>
  <c r="A178" i="4"/>
  <c r="F178" i="4" s="1"/>
  <c r="G178" i="4" s="1"/>
  <c r="H138" i="4"/>
  <c r="D138" i="4"/>
  <c r="B138" i="4"/>
  <c r="E138" i="4"/>
  <c r="A138" i="4"/>
  <c r="F138" i="4" s="1"/>
  <c r="G138" i="4" s="1"/>
  <c r="B94" i="4"/>
  <c r="A94" i="4"/>
  <c r="F94" i="4" s="1"/>
  <c r="G94" i="4" s="1"/>
  <c r="E94" i="4"/>
  <c r="D94" i="4"/>
  <c r="H94" i="4"/>
  <c r="B70" i="4"/>
  <c r="A70" i="4"/>
  <c r="F70" i="4" s="1"/>
  <c r="G70" i="4" s="1"/>
  <c r="E70" i="4"/>
  <c r="H70" i="4"/>
  <c r="D70" i="4"/>
  <c r="M20" i="1"/>
  <c r="M12" i="1"/>
  <c r="M5" i="1"/>
  <c r="M23" i="1"/>
  <c r="M15" i="1"/>
  <c r="M7" i="1"/>
  <c r="M9" i="1"/>
  <c r="M22" i="1"/>
  <c r="E158" i="5"/>
  <c r="E126" i="5"/>
  <c r="E62" i="5"/>
  <c r="E29" i="5"/>
  <c r="E50" i="5"/>
  <c r="H167" i="4"/>
  <c r="D167" i="4"/>
  <c r="E167" i="4"/>
  <c r="B167" i="4"/>
  <c r="A167" i="4"/>
  <c r="F167" i="4" s="1"/>
  <c r="G167" i="4" s="1"/>
  <c r="H135" i="4"/>
  <c r="D135" i="4"/>
  <c r="E135" i="4"/>
  <c r="B135" i="4"/>
  <c r="A135" i="4"/>
  <c r="F135" i="4" s="1"/>
  <c r="G135" i="4" s="1"/>
  <c r="B112" i="4"/>
  <c r="A112" i="4"/>
  <c r="F112" i="4" s="1"/>
  <c r="G112" i="4" s="1"/>
  <c r="E112" i="4"/>
  <c r="H112" i="4"/>
  <c r="D112" i="4"/>
  <c r="H168" i="4"/>
  <c r="D168" i="4"/>
  <c r="B168" i="4"/>
  <c r="E168" i="4"/>
  <c r="A168" i="4"/>
  <c r="F168" i="4" s="1"/>
  <c r="G168" i="4" s="1"/>
  <c r="H120" i="4"/>
  <c r="D120" i="4"/>
  <c r="B120" i="4"/>
  <c r="E120" i="4"/>
  <c r="A120" i="4"/>
  <c r="F120" i="4" s="1"/>
  <c r="G120" i="4" s="1"/>
  <c r="B101" i="4"/>
  <c r="D101" i="4"/>
  <c r="H101" i="4"/>
  <c r="E101" i="4"/>
  <c r="A101" i="4"/>
  <c r="F101" i="4" s="1"/>
  <c r="G101" i="4" s="1"/>
  <c r="B85" i="4"/>
  <c r="D85" i="4"/>
  <c r="H85" i="4"/>
  <c r="E85" i="4"/>
  <c r="A85" i="4"/>
  <c r="F85" i="4" s="1"/>
  <c r="G85" i="4" s="1"/>
  <c r="B69" i="4"/>
  <c r="D69" i="4"/>
  <c r="H69" i="4"/>
  <c r="E69" i="4"/>
  <c r="A69" i="4"/>
  <c r="F69" i="4" s="1"/>
  <c r="G69" i="4" s="1"/>
  <c r="H154" i="4"/>
  <c r="D154" i="4"/>
  <c r="B154" i="4"/>
  <c r="E154" i="4"/>
  <c r="A154" i="4"/>
  <c r="F154" i="4" s="1"/>
  <c r="G154" i="4" s="1"/>
  <c r="H181" i="4"/>
  <c r="D181" i="4"/>
  <c r="E181" i="4"/>
  <c r="B181" i="4"/>
  <c r="A181" i="4"/>
  <c r="F181" i="4" s="1"/>
  <c r="G181" i="4" s="1"/>
  <c r="H133" i="4"/>
  <c r="D133" i="4"/>
  <c r="E133" i="4"/>
  <c r="B133" i="4"/>
  <c r="A133" i="4"/>
  <c r="F133" i="4" s="1"/>
  <c r="G133" i="4" s="1"/>
  <c r="E52" i="4"/>
  <c r="A52" i="4"/>
  <c r="F52" i="4" s="1"/>
  <c r="G52" i="4" s="1"/>
  <c r="B52" i="4"/>
  <c r="H52" i="4"/>
  <c r="D52" i="4"/>
  <c r="E40" i="4"/>
  <c r="A40" i="4"/>
  <c r="F40" i="4" s="1"/>
  <c r="G40" i="4" s="1"/>
  <c r="H40" i="4"/>
  <c r="D40" i="4"/>
  <c r="B40" i="4"/>
  <c r="E20" i="4"/>
  <c r="A20" i="4"/>
  <c r="F20" i="4" s="1"/>
  <c r="G20" i="4" s="1"/>
  <c r="H20" i="4"/>
  <c r="D20" i="4"/>
  <c r="B20" i="4"/>
  <c r="E12" i="4"/>
  <c r="A12" i="4"/>
  <c r="F12" i="4" s="1"/>
  <c r="G12" i="4" s="1"/>
  <c r="H12" i="4"/>
  <c r="D12" i="4"/>
  <c r="B12" i="4"/>
  <c r="M6" i="1"/>
  <c r="H6" i="1"/>
  <c r="E61" i="5" s="1"/>
  <c r="B52" i="7"/>
  <c r="A52" i="7" s="1"/>
  <c r="F52" i="7" s="1"/>
  <c r="G52" i="7" s="1"/>
  <c r="E52" i="7"/>
  <c r="D52" i="7"/>
  <c r="C52" i="7"/>
  <c r="C20" i="7"/>
  <c r="B20" i="7"/>
  <c r="A20" i="7" s="1"/>
  <c r="F20" i="7" s="1"/>
  <c r="G20" i="7" s="1"/>
  <c r="E20" i="7"/>
  <c r="D20" i="7"/>
  <c r="B85" i="7"/>
  <c r="A85" i="7" s="1"/>
  <c r="F85" i="7" s="1"/>
  <c r="G85" i="7" s="1"/>
  <c r="E85" i="7"/>
  <c r="D85" i="7"/>
  <c r="C85" i="7"/>
  <c r="B91" i="7"/>
  <c r="A91" i="7" s="1"/>
  <c r="F91" i="7" s="1"/>
  <c r="G91" i="7" s="1"/>
  <c r="E91" i="7"/>
  <c r="D91" i="7"/>
  <c r="C91" i="7"/>
  <c r="B43" i="7"/>
  <c r="A43" i="7" s="1"/>
  <c r="F43" i="7" s="1"/>
  <c r="G43" i="7" s="1"/>
  <c r="C43" i="7"/>
  <c r="E43" i="7"/>
  <c r="D43" i="7"/>
  <c r="B67" i="7"/>
  <c r="A67" i="7" s="1"/>
  <c r="F67" i="7" s="1"/>
  <c r="G67" i="7" s="1"/>
  <c r="C67" i="7"/>
  <c r="E67" i="7"/>
  <c r="D67" i="7"/>
  <c r="B90" i="7"/>
  <c r="A90" i="7" s="1"/>
  <c r="F90" i="7" s="1"/>
  <c r="G90" i="7" s="1"/>
  <c r="D90" i="7"/>
  <c r="C90" i="7"/>
  <c r="E90" i="7"/>
  <c r="C107" i="7"/>
  <c r="B107" i="7"/>
  <c r="A107" i="7" s="1"/>
  <c r="F107" i="7" s="1"/>
  <c r="G107" i="7" s="1"/>
  <c r="E107" i="7"/>
  <c r="D107" i="7"/>
  <c r="C119" i="7"/>
  <c r="B119" i="7"/>
  <c r="A119" i="7" s="1"/>
  <c r="F119" i="7" s="1"/>
  <c r="G119" i="7" s="1"/>
  <c r="E119" i="7"/>
  <c r="D119" i="7"/>
  <c r="B134" i="7"/>
  <c r="A134" i="7" s="1"/>
  <c r="F134" i="7" s="1"/>
  <c r="G134" i="7" s="1"/>
  <c r="E134" i="7"/>
  <c r="D134" i="7"/>
  <c r="C134" i="7"/>
  <c r="D150" i="7"/>
  <c r="C150" i="7"/>
  <c r="B150" i="7"/>
  <c r="A150" i="7" s="1"/>
  <c r="F150" i="7" s="1"/>
  <c r="G150" i="7" s="1"/>
  <c r="E150" i="7"/>
  <c r="D162" i="7"/>
  <c r="C162" i="7"/>
  <c r="E162" i="7"/>
  <c r="B162" i="7"/>
  <c r="A162" i="7" s="1"/>
  <c r="F162" i="7" s="1"/>
  <c r="G162" i="7" s="1"/>
  <c r="D170" i="7"/>
  <c r="C170" i="7"/>
  <c r="E170" i="7"/>
  <c r="B170" i="7"/>
  <c r="A170" i="7" s="1"/>
  <c r="F170" i="7" s="1"/>
  <c r="G170" i="7" s="1"/>
  <c r="D182" i="7"/>
  <c r="E182" i="7"/>
  <c r="C182" i="7"/>
  <c r="B182" i="7"/>
  <c r="A182" i="7" s="1"/>
  <c r="F182" i="7" s="1"/>
  <c r="G182" i="7" s="1"/>
  <c r="B80" i="4"/>
  <c r="A80" i="4"/>
  <c r="F80" i="4" s="1"/>
  <c r="G80" i="4" s="1"/>
  <c r="E80" i="4"/>
  <c r="H80" i="4"/>
  <c r="D80" i="4"/>
  <c r="M8" i="1"/>
  <c r="H171" i="4"/>
  <c r="D171" i="4"/>
  <c r="E171" i="4"/>
  <c r="B171" i="4"/>
  <c r="A171" i="4"/>
  <c r="F171" i="4" s="1"/>
  <c r="G171" i="4" s="1"/>
  <c r="H155" i="4"/>
  <c r="D155" i="4"/>
  <c r="E155" i="4"/>
  <c r="B155" i="4"/>
  <c r="A155" i="4"/>
  <c r="F155" i="4" s="1"/>
  <c r="G155" i="4" s="1"/>
  <c r="H139" i="4"/>
  <c r="D139" i="4"/>
  <c r="E139" i="4"/>
  <c r="B139" i="4"/>
  <c r="A139" i="4"/>
  <c r="F139" i="4" s="1"/>
  <c r="G139" i="4" s="1"/>
  <c r="H123" i="4"/>
  <c r="D123" i="4"/>
  <c r="E123" i="4"/>
  <c r="B123" i="4"/>
  <c r="A123" i="4"/>
  <c r="F123" i="4" s="1"/>
  <c r="G123" i="4" s="1"/>
  <c r="H118" i="4"/>
  <c r="D118" i="4"/>
  <c r="B118" i="4"/>
  <c r="E118" i="4"/>
  <c r="A118" i="4"/>
  <c r="F118" i="4" s="1"/>
  <c r="G118" i="4" s="1"/>
  <c r="B92" i="4"/>
  <c r="A92" i="4"/>
  <c r="F92" i="4" s="1"/>
  <c r="G92" i="4" s="1"/>
  <c r="E92" i="4"/>
  <c r="H92" i="4"/>
  <c r="D92" i="4"/>
  <c r="B72" i="4"/>
  <c r="A72" i="4"/>
  <c r="F72" i="4" s="1"/>
  <c r="G72" i="4" s="1"/>
  <c r="E72" i="4"/>
  <c r="D72" i="4"/>
  <c r="H72" i="4"/>
  <c r="H172" i="4"/>
  <c r="D172" i="4"/>
  <c r="B172" i="4"/>
  <c r="E172" i="4"/>
  <c r="A172" i="4"/>
  <c r="F172" i="4" s="1"/>
  <c r="G172" i="4" s="1"/>
  <c r="H156" i="4"/>
  <c r="D156" i="4"/>
  <c r="B156" i="4"/>
  <c r="E156" i="4"/>
  <c r="A156" i="4"/>
  <c r="F156" i="4" s="1"/>
  <c r="G156" i="4" s="1"/>
  <c r="H140" i="4"/>
  <c r="D140" i="4"/>
  <c r="B140" i="4"/>
  <c r="E140" i="4"/>
  <c r="A140" i="4"/>
  <c r="F140" i="4" s="1"/>
  <c r="G140" i="4" s="1"/>
  <c r="H124" i="4"/>
  <c r="D124" i="4"/>
  <c r="B124" i="4"/>
  <c r="E124" i="4"/>
  <c r="A124" i="4"/>
  <c r="F124" i="4" s="1"/>
  <c r="G124" i="4" s="1"/>
  <c r="B111" i="4"/>
  <c r="D111" i="4"/>
  <c r="H111" i="4"/>
  <c r="A111" i="4"/>
  <c r="F111" i="4" s="1"/>
  <c r="G111" i="4" s="1"/>
  <c r="E111" i="4"/>
  <c r="B103" i="4"/>
  <c r="D103" i="4"/>
  <c r="H103" i="4"/>
  <c r="A103" i="4"/>
  <c r="F103" i="4" s="1"/>
  <c r="G103" i="4" s="1"/>
  <c r="E103" i="4"/>
  <c r="B95" i="4"/>
  <c r="D95" i="4"/>
  <c r="H95" i="4"/>
  <c r="A95" i="4"/>
  <c r="F95" i="4" s="1"/>
  <c r="G95" i="4" s="1"/>
  <c r="E95" i="4"/>
  <c r="B87" i="4"/>
  <c r="D87" i="4"/>
  <c r="E87" i="4"/>
  <c r="H87" i="4"/>
  <c r="A87" i="4"/>
  <c r="F87" i="4" s="1"/>
  <c r="G87" i="4" s="1"/>
  <c r="B79" i="4"/>
  <c r="D79" i="4"/>
  <c r="H79" i="4"/>
  <c r="E79" i="4"/>
  <c r="A79" i="4"/>
  <c r="F79" i="4" s="1"/>
  <c r="G79" i="4" s="1"/>
  <c r="B71" i="4"/>
  <c r="D71" i="4"/>
  <c r="H71" i="4"/>
  <c r="A71" i="4"/>
  <c r="F71" i="4" s="1"/>
  <c r="G71" i="4" s="1"/>
  <c r="E71" i="4"/>
  <c r="B63" i="4"/>
  <c r="D63" i="4"/>
  <c r="E63" i="4"/>
  <c r="H63" i="4"/>
  <c r="A63" i="4"/>
  <c r="F63" i="4" s="1"/>
  <c r="G63" i="4" s="1"/>
  <c r="H166" i="4"/>
  <c r="D166" i="4"/>
  <c r="B166" i="4"/>
  <c r="E166" i="4"/>
  <c r="A166" i="4"/>
  <c r="F166" i="4" s="1"/>
  <c r="G166" i="4" s="1"/>
  <c r="H122" i="4"/>
  <c r="D122" i="4"/>
  <c r="B122" i="4"/>
  <c r="E122" i="4"/>
  <c r="A122" i="4"/>
  <c r="F122" i="4" s="1"/>
  <c r="G122" i="4" s="1"/>
  <c r="B96" i="4"/>
  <c r="A96" i="4"/>
  <c r="F96" i="4" s="1"/>
  <c r="G96" i="4" s="1"/>
  <c r="E96" i="4"/>
  <c r="D96" i="4"/>
  <c r="H96" i="4"/>
  <c r="B64" i="4"/>
  <c r="A64" i="4"/>
  <c r="F64" i="4" s="1"/>
  <c r="G64" i="4" s="1"/>
  <c r="E64" i="4"/>
  <c r="H64" i="4"/>
  <c r="D64" i="4"/>
  <c r="H169" i="4"/>
  <c r="D169" i="4"/>
  <c r="E169" i="4"/>
  <c r="B169" i="4"/>
  <c r="A169" i="4"/>
  <c r="F169" i="4" s="1"/>
  <c r="G169" i="4" s="1"/>
  <c r="H153" i="4"/>
  <c r="D153" i="4"/>
  <c r="E153" i="4"/>
  <c r="B153" i="4"/>
  <c r="A153" i="4"/>
  <c r="F153" i="4" s="1"/>
  <c r="G153" i="4" s="1"/>
  <c r="H137" i="4"/>
  <c r="D137" i="4"/>
  <c r="E137" i="4"/>
  <c r="B137" i="4"/>
  <c r="A137" i="4"/>
  <c r="F137" i="4" s="1"/>
  <c r="G137" i="4" s="1"/>
  <c r="H121" i="4"/>
  <c r="D121" i="4"/>
  <c r="E121" i="4"/>
  <c r="B121" i="4"/>
  <c r="A121" i="4"/>
  <c r="F121" i="4" s="1"/>
  <c r="G121" i="4" s="1"/>
  <c r="E57" i="4"/>
  <c r="A57" i="4"/>
  <c r="F57" i="4" s="1"/>
  <c r="G57" i="4" s="1"/>
  <c r="H57" i="4"/>
  <c r="D57" i="4"/>
  <c r="B57" i="4"/>
  <c r="E53" i="4"/>
  <c r="A53" i="4"/>
  <c r="F53" i="4" s="1"/>
  <c r="G53" i="4" s="1"/>
  <c r="H53" i="4"/>
  <c r="D53" i="4"/>
  <c r="B53" i="4"/>
  <c r="E49" i="4"/>
  <c r="A49" i="4"/>
  <c r="F49" i="4" s="1"/>
  <c r="G49" i="4" s="1"/>
  <c r="B49" i="4"/>
  <c r="H49" i="4"/>
  <c r="D49" i="4"/>
  <c r="E45" i="4"/>
  <c r="A45" i="4"/>
  <c r="F45" i="4" s="1"/>
  <c r="G45" i="4" s="1"/>
  <c r="H45" i="4"/>
  <c r="D45" i="4"/>
  <c r="B45" i="4"/>
  <c r="E41" i="4"/>
  <c r="A41" i="4"/>
  <c r="F41" i="4" s="1"/>
  <c r="G41" i="4" s="1"/>
  <c r="B41" i="4"/>
  <c r="H41" i="4"/>
  <c r="D41" i="4"/>
  <c r="E37" i="4"/>
  <c r="A37" i="4"/>
  <c r="F37" i="4" s="1"/>
  <c r="G37" i="4" s="1"/>
  <c r="H37" i="4"/>
  <c r="D37" i="4"/>
  <c r="B37" i="4"/>
  <c r="E33" i="4"/>
  <c r="A33" i="4"/>
  <c r="F33" i="4" s="1"/>
  <c r="G33" i="4" s="1"/>
  <c r="B33" i="4"/>
  <c r="H33" i="4"/>
  <c r="D33" i="4"/>
  <c r="E29" i="4"/>
  <c r="A29" i="4"/>
  <c r="F29" i="4" s="1"/>
  <c r="G29" i="4" s="1"/>
  <c r="H29" i="4"/>
  <c r="D29" i="4"/>
  <c r="B29" i="4"/>
  <c r="E25" i="4"/>
  <c r="A25" i="4"/>
  <c r="F25" i="4" s="1"/>
  <c r="G25" i="4" s="1"/>
  <c r="B25" i="4"/>
  <c r="H25" i="4"/>
  <c r="D25" i="4"/>
  <c r="E21" i="4"/>
  <c r="A21" i="4"/>
  <c r="F21" i="4" s="1"/>
  <c r="G21" i="4" s="1"/>
  <c r="H21" i="4"/>
  <c r="D21" i="4"/>
  <c r="B21" i="4"/>
  <c r="E17" i="4"/>
  <c r="A17" i="4"/>
  <c r="F17" i="4" s="1"/>
  <c r="G17" i="4" s="1"/>
  <c r="B17" i="4"/>
  <c r="H17" i="4"/>
  <c r="D17" i="4"/>
  <c r="E13" i="4"/>
  <c r="A13" i="4"/>
  <c r="F13" i="4" s="1"/>
  <c r="G13" i="4" s="1"/>
  <c r="B13" i="4"/>
  <c r="H13" i="4"/>
  <c r="D13" i="4"/>
  <c r="E9" i="4"/>
  <c r="A9" i="4"/>
  <c r="F9" i="4" s="1"/>
  <c r="G9" i="4" s="1"/>
  <c r="B9" i="4"/>
  <c r="H9" i="4"/>
  <c r="D9" i="4"/>
  <c r="E5" i="4"/>
  <c r="A5" i="4"/>
  <c r="F5" i="4" s="1"/>
  <c r="G5" i="4" s="1"/>
  <c r="B5" i="4"/>
  <c r="H5" i="4"/>
  <c r="D5" i="4"/>
  <c r="F3" i="2"/>
  <c r="B48" i="7"/>
  <c r="A48" i="7" s="1"/>
  <c r="F48" i="7" s="1"/>
  <c r="G48" i="7" s="1"/>
  <c r="E48" i="7"/>
  <c r="D48" i="7"/>
  <c r="C48" i="7"/>
  <c r="B56" i="7"/>
  <c r="A56" i="7" s="1"/>
  <c r="F56" i="7" s="1"/>
  <c r="G56" i="7" s="1"/>
  <c r="E56" i="7"/>
  <c r="D56" i="7"/>
  <c r="C56" i="7"/>
  <c r="B44" i="7"/>
  <c r="A44" i="7" s="1"/>
  <c r="F44" i="7" s="1"/>
  <c r="G44" i="7" s="1"/>
  <c r="E44" i="7"/>
  <c r="D44" i="7"/>
  <c r="C44" i="7"/>
  <c r="C11" i="7"/>
  <c r="B11" i="7"/>
  <c r="A11" i="7" s="1"/>
  <c r="F11" i="7" s="1"/>
  <c r="G11" i="7" s="1"/>
  <c r="E11" i="7"/>
  <c r="D11" i="7"/>
  <c r="C15" i="7"/>
  <c r="B15" i="7"/>
  <c r="A15" i="7" s="1"/>
  <c r="F15" i="7" s="1"/>
  <c r="G15" i="7" s="1"/>
  <c r="E15" i="7"/>
  <c r="D15" i="7"/>
  <c r="C19" i="7"/>
  <c r="B19" i="7"/>
  <c r="A19" i="7" s="1"/>
  <c r="F19" i="7" s="1"/>
  <c r="G19" i="7" s="1"/>
  <c r="E19" i="7"/>
  <c r="D19" i="7"/>
  <c r="C23" i="7"/>
  <c r="B23" i="7"/>
  <c r="A23" i="7" s="1"/>
  <c r="F23" i="7" s="1"/>
  <c r="G23" i="7" s="1"/>
  <c r="E23" i="7"/>
  <c r="D23" i="7"/>
  <c r="C27" i="7"/>
  <c r="B27" i="7"/>
  <c r="A27" i="7" s="1"/>
  <c r="F27" i="7" s="1"/>
  <c r="G27" i="7" s="1"/>
  <c r="E27" i="7"/>
  <c r="D27" i="7"/>
  <c r="C31" i="7"/>
  <c r="B31" i="7"/>
  <c r="A31" i="7" s="1"/>
  <c r="F31" i="7" s="1"/>
  <c r="G31" i="7" s="1"/>
  <c r="E31" i="7"/>
  <c r="D31" i="7"/>
  <c r="C35" i="7"/>
  <c r="B35" i="7"/>
  <c r="A35" i="7" s="1"/>
  <c r="F35" i="7" s="1"/>
  <c r="G35" i="7" s="1"/>
  <c r="E35" i="7"/>
  <c r="D35" i="7"/>
  <c r="B77" i="7"/>
  <c r="A77" i="7" s="1"/>
  <c r="F77" i="7" s="1"/>
  <c r="G77" i="7" s="1"/>
  <c r="E77" i="7"/>
  <c r="D77" i="7"/>
  <c r="C77" i="7"/>
  <c r="B42" i="7"/>
  <c r="A42" i="7" s="1"/>
  <c r="F42" i="7" s="1"/>
  <c r="G42" i="7" s="1"/>
  <c r="E42" i="7"/>
  <c r="D42" i="7"/>
  <c r="C42" i="7"/>
  <c r="B58" i="7"/>
  <c r="A58" i="7" s="1"/>
  <c r="F58" i="7" s="1"/>
  <c r="G58" i="7" s="1"/>
  <c r="E58" i="7"/>
  <c r="D58" i="7"/>
  <c r="C58" i="7"/>
  <c r="E4" i="7"/>
  <c r="D4" i="7"/>
  <c r="C4" i="7"/>
  <c r="B4" i="7"/>
  <c r="A4" i="7" s="1"/>
  <c r="B87" i="7"/>
  <c r="A87" i="7" s="1"/>
  <c r="F87" i="7" s="1"/>
  <c r="G87" i="7" s="1"/>
  <c r="E87" i="7"/>
  <c r="D87" i="7"/>
  <c r="C87" i="7"/>
  <c r="B136" i="7"/>
  <c r="A136" i="7" s="1"/>
  <c r="F136" i="7" s="1"/>
  <c r="G136" i="7" s="1"/>
  <c r="E136" i="7"/>
  <c r="D136" i="7"/>
  <c r="C136" i="7"/>
  <c r="D8" i="7"/>
  <c r="C8" i="7"/>
  <c r="B8" i="7"/>
  <c r="A8" i="7" s="1"/>
  <c r="F8" i="7" s="1"/>
  <c r="G8" i="7" s="1"/>
  <c r="E8" i="7"/>
  <c r="B41" i="7"/>
  <c r="A41" i="7" s="1"/>
  <c r="F41" i="7" s="1"/>
  <c r="G41" i="7" s="1"/>
  <c r="C41" i="7"/>
  <c r="E41" i="7"/>
  <c r="D41" i="7"/>
  <c r="B49" i="7"/>
  <c r="A49" i="7" s="1"/>
  <c r="F49" i="7" s="1"/>
  <c r="G49" i="7" s="1"/>
  <c r="C49" i="7"/>
  <c r="E49" i="7"/>
  <c r="D49" i="7"/>
  <c r="B57" i="7"/>
  <c r="A57" i="7" s="1"/>
  <c r="F57" i="7" s="1"/>
  <c r="G57" i="7" s="1"/>
  <c r="C57" i="7"/>
  <c r="E57" i="7"/>
  <c r="D57" i="7"/>
  <c r="B65" i="7"/>
  <c r="A65" i="7" s="1"/>
  <c r="F65" i="7" s="1"/>
  <c r="G65" i="7" s="1"/>
  <c r="C65" i="7"/>
  <c r="E65" i="7"/>
  <c r="D65" i="7"/>
  <c r="B73" i="7"/>
  <c r="A73" i="7" s="1"/>
  <c r="F73" i="7" s="1"/>
  <c r="G73" i="7" s="1"/>
  <c r="C73" i="7"/>
  <c r="E73" i="7"/>
  <c r="D73" i="7"/>
  <c r="B80" i="7"/>
  <c r="A80" i="7" s="1"/>
  <c r="F80" i="7" s="1"/>
  <c r="G80" i="7" s="1"/>
  <c r="D80" i="7"/>
  <c r="C80" i="7"/>
  <c r="E80" i="7"/>
  <c r="B88" i="7"/>
  <c r="A88" i="7" s="1"/>
  <c r="F88" i="7" s="1"/>
  <c r="G88" i="7" s="1"/>
  <c r="D88" i="7"/>
  <c r="C88" i="7"/>
  <c r="E88" i="7"/>
  <c r="B96" i="7"/>
  <c r="A96" i="7" s="1"/>
  <c r="F96" i="7" s="1"/>
  <c r="G96" i="7" s="1"/>
  <c r="D96" i="7"/>
  <c r="C96" i="7"/>
  <c r="E96" i="7"/>
  <c r="C102" i="7"/>
  <c r="B102" i="7"/>
  <c r="A102" i="7" s="1"/>
  <c r="F102" i="7" s="1"/>
  <c r="G102" i="7" s="1"/>
  <c r="E102" i="7"/>
  <c r="D102" i="7"/>
  <c r="C106" i="7"/>
  <c r="B106" i="7"/>
  <c r="A106" i="7" s="1"/>
  <c r="F106" i="7" s="1"/>
  <c r="G106" i="7" s="1"/>
  <c r="E106" i="7"/>
  <c r="D106" i="7"/>
  <c r="C110" i="7"/>
  <c r="B110" i="7"/>
  <c r="A110" i="7" s="1"/>
  <c r="F110" i="7" s="1"/>
  <c r="G110" i="7" s="1"/>
  <c r="E110" i="7"/>
  <c r="D110" i="7"/>
  <c r="C114" i="7"/>
  <c r="B114" i="7"/>
  <c r="A114" i="7" s="1"/>
  <c r="F114" i="7" s="1"/>
  <c r="G114" i="7" s="1"/>
  <c r="E114" i="7"/>
  <c r="D114" i="7"/>
  <c r="C118" i="7"/>
  <c r="B118" i="7"/>
  <c r="A118" i="7" s="1"/>
  <c r="F118" i="7" s="1"/>
  <c r="G118" i="7" s="1"/>
  <c r="E118" i="7"/>
  <c r="D118" i="7"/>
  <c r="C122" i="7"/>
  <c r="B122" i="7"/>
  <c r="A122" i="7" s="1"/>
  <c r="F122" i="7" s="1"/>
  <c r="G122" i="7" s="1"/>
  <c r="E122" i="7"/>
  <c r="D122" i="7"/>
  <c r="C126" i="7"/>
  <c r="B126" i="7"/>
  <c r="A126" i="7" s="1"/>
  <c r="F126" i="7" s="1"/>
  <c r="G126" i="7" s="1"/>
  <c r="E126" i="7"/>
  <c r="D126" i="7"/>
  <c r="C130" i="7"/>
  <c r="B130" i="7"/>
  <c r="A130" i="7" s="1"/>
  <c r="F130" i="7" s="1"/>
  <c r="G130" i="7" s="1"/>
  <c r="E130" i="7"/>
  <c r="D130" i="7"/>
  <c r="B133" i="7"/>
  <c r="A133" i="7" s="1"/>
  <c r="F133" i="7" s="1"/>
  <c r="G133" i="7" s="1"/>
  <c r="D133" i="7"/>
  <c r="C133" i="7"/>
  <c r="E133" i="7"/>
  <c r="B141" i="7"/>
  <c r="A141" i="7" s="1"/>
  <c r="F141" i="7" s="1"/>
  <c r="G141" i="7" s="1"/>
  <c r="D141" i="7"/>
  <c r="C141" i="7"/>
  <c r="E141" i="7"/>
  <c r="D145" i="7"/>
  <c r="E145" i="7"/>
  <c r="C145" i="7"/>
  <c r="B145" i="7"/>
  <c r="A145" i="7" s="1"/>
  <c r="F145" i="7" s="1"/>
  <c r="G145" i="7" s="1"/>
  <c r="D149" i="7"/>
  <c r="C149" i="7"/>
  <c r="B149" i="7"/>
  <c r="A149" i="7" s="1"/>
  <c r="F149" i="7" s="1"/>
  <c r="G149" i="7" s="1"/>
  <c r="E149" i="7"/>
  <c r="D153" i="7"/>
  <c r="E153" i="7"/>
  <c r="C153" i="7"/>
  <c r="B153" i="7"/>
  <c r="A153" i="7" s="1"/>
  <c r="F153" i="7" s="1"/>
  <c r="G153" i="7" s="1"/>
  <c r="D157" i="7"/>
  <c r="C157" i="7"/>
  <c r="B157" i="7"/>
  <c r="A157" i="7" s="1"/>
  <c r="F157" i="7" s="1"/>
  <c r="G157" i="7" s="1"/>
  <c r="E157" i="7"/>
  <c r="D161" i="7"/>
  <c r="E161" i="7"/>
  <c r="C161" i="7"/>
  <c r="B161" i="7"/>
  <c r="A161" i="7" s="1"/>
  <c r="F161" i="7" s="1"/>
  <c r="G161" i="7" s="1"/>
  <c r="D165" i="7"/>
  <c r="C165" i="7"/>
  <c r="B165" i="7"/>
  <c r="A165" i="7" s="1"/>
  <c r="F165" i="7" s="1"/>
  <c r="G165" i="7" s="1"/>
  <c r="E165" i="7"/>
  <c r="D169" i="7"/>
  <c r="E169" i="7"/>
  <c r="C169" i="7"/>
  <c r="B169" i="7"/>
  <c r="A169" i="7" s="1"/>
  <c r="F169" i="7" s="1"/>
  <c r="G169" i="7" s="1"/>
  <c r="D173" i="7"/>
  <c r="B173" i="7"/>
  <c r="A173" i="7" s="1"/>
  <c r="F173" i="7" s="1"/>
  <c r="G173" i="7" s="1"/>
  <c r="E173" i="7"/>
  <c r="C173" i="7"/>
  <c r="D177" i="7"/>
  <c r="B177" i="7"/>
  <c r="A177" i="7" s="1"/>
  <c r="F177" i="7" s="1"/>
  <c r="G177" i="7" s="1"/>
  <c r="E177" i="7"/>
  <c r="C177" i="7"/>
  <c r="D181" i="7"/>
  <c r="B181" i="7"/>
  <c r="A181" i="7" s="1"/>
  <c r="F181" i="7" s="1"/>
  <c r="G181" i="7" s="1"/>
  <c r="E181" i="7"/>
  <c r="C181" i="7"/>
  <c r="H170" i="4"/>
  <c r="D170" i="4"/>
  <c r="B170" i="4"/>
  <c r="E170" i="4"/>
  <c r="A170" i="4"/>
  <c r="F170" i="4" s="1"/>
  <c r="G170" i="4" s="1"/>
  <c r="H126" i="4"/>
  <c r="D126" i="4"/>
  <c r="B126" i="4"/>
  <c r="E126" i="4"/>
  <c r="A126" i="4"/>
  <c r="F126" i="4" s="1"/>
  <c r="G126" i="4" s="1"/>
  <c r="B88" i="4"/>
  <c r="A88" i="4"/>
  <c r="F88" i="4" s="1"/>
  <c r="G88" i="4" s="1"/>
  <c r="H88" i="4"/>
  <c r="E88" i="4"/>
  <c r="D88" i="4"/>
  <c r="B66" i="4"/>
  <c r="A66" i="4"/>
  <c r="F66" i="4" s="1"/>
  <c r="G66" i="4" s="1"/>
  <c r="E66" i="4"/>
  <c r="H66" i="4"/>
  <c r="D66" i="4"/>
  <c r="M4" i="1"/>
  <c r="M13" i="1"/>
  <c r="F12" i="7" l="1"/>
  <c r="G12" i="7" s="1"/>
  <c r="E45" i="5"/>
  <c r="E134" i="5"/>
  <c r="E4" i="5"/>
  <c r="D4" i="5" s="1"/>
  <c r="E67" i="5"/>
  <c r="D67" i="5" s="1"/>
  <c r="E72" i="5"/>
  <c r="E110" i="5"/>
  <c r="E142" i="5"/>
  <c r="B142" i="5" s="1"/>
  <c r="E174" i="5"/>
  <c r="C174" i="5" s="1"/>
  <c r="E69" i="5"/>
  <c r="E102" i="5"/>
  <c r="E166" i="5"/>
  <c r="B166" i="5" s="1"/>
  <c r="E79" i="5"/>
  <c r="B79" i="5" s="1"/>
  <c r="E13" i="5"/>
  <c r="E88" i="5"/>
  <c r="E118" i="5"/>
  <c r="B118" i="5" s="1"/>
  <c r="E150" i="5"/>
  <c r="H150" i="5" s="1"/>
  <c r="E55" i="5"/>
  <c r="E87" i="5"/>
  <c r="E75" i="5"/>
  <c r="E47" i="5"/>
  <c r="A47" i="5" s="1"/>
  <c r="F47" i="5" s="1"/>
  <c r="G47" i="5" s="1"/>
  <c r="E90" i="5"/>
  <c r="H90" i="5" s="1"/>
  <c r="E111" i="5"/>
  <c r="E135" i="5"/>
  <c r="D135" i="5" s="1"/>
  <c r="E167" i="5"/>
  <c r="C167" i="5" s="1"/>
  <c r="E30" i="5"/>
  <c r="D30" i="5" s="1"/>
  <c r="E36" i="5"/>
  <c r="E18" i="5"/>
  <c r="B18" i="5" s="1"/>
  <c r="E89" i="5"/>
  <c r="C89" i="5" s="1"/>
  <c r="E24" i="5"/>
  <c r="A24" i="5" s="1"/>
  <c r="F24" i="5" s="1"/>
  <c r="G24" i="5" s="1"/>
  <c r="E5" i="5"/>
  <c r="E21" i="5"/>
  <c r="A21" i="5" s="1"/>
  <c r="F21" i="5" s="1"/>
  <c r="G21" i="5" s="1"/>
  <c r="E37" i="5"/>
  <c r="H37" i="5" s="1"/>
  <c r="E64" i="5"/>
  <c r="C64" i="5" s="1"/>
  <c r="E80" i="5"/>
  <c r="E54" i="5"/>
  <c r="C54" i="5" s="1"/>
  <c r="E98" i="5"/>
  <c r="D98" i="5" s="1"/>
  <c r="E106" i="5"/>
  <c r="H106" i="5" s="1"/>
  <c r="E114" i="5"/>
  <c r="E122" i="5"/>
  <c r="H122" i="5" s="1"/>
  <c r="E130" i="5"/>
  <c r="H130" i="5" s="1"/>
  <c r="E138" i="5"/>
  <c r="C138" i="5" s="1"/>
  <c r="E146" i="5"/>
  <c r="E154" i="5"/>
  <c r="C154" i="5" s="1"/>
  <c r="E162" i="5"/>
  <c r="B162" i="5" s="1"/>
  <c r="E170" i="5"/>
  <c r="B170" i="5" s="1"/>
  <c r="E178" i="5"/>
  <c r="E183" i="5"/>
  <c r="C183" i="5" s="1"/>
  <c r="E12" i="5"/>
  <c r="A12" i="5" s="1"/>
  <c r="F12" i="5" s="1"/>
  <c r="G12" i="5" s="1"/>
  <c r="E65" i="5"/>
  <c r="H65" i="5" s="1"/>
  <c r="E85" i="5"/>
  <c r="E15" i="5"/>
  <c r="C15" i="5" s="1"/>
  <c r="E31" i="5"/>
  <c r="C31" i="5" s="1"/>
  <c r="E74" i="5"/>
  <c r="C74" i="5" s="1"/>
  <c r="E181" i="5"/>
  <c r="E103" i="5"/>
  <c r="B103" i="5" s="1"/>
  <c r="E119" i="5"/>
  <c r="C119" i="5" s="1"/>
  <c r="E127" i="5"/>
  <c r="H127" i="5" s="1"/>
  <c r="E143" i="5"/>
  <c r="E151" i="5"/>
  <c r="E159" i="5"/>
  <c r="B159" i="5" s="1"/>
  <c r="E175" i="5"/>
  <c r="H175" i="5" s="1"/>
  <c r="E57" i="5"/>
  <c r="E38" i="5"/>
  <c r="E44" i="5"/>
  <c r="D44" i="5" s="1"/>
  <c r="E26" i="5"/>
  <c r="D26" i="5" s="1"/>
  <c r="E6" i="5"/>
  <c r="E32" i="5"/>
  <c r="B32" i="5" s="1"/>
  <c r="E7" i="5"/>
  <c r="B7" i="5" s="1"/>
  <c r="E23" i="5"/>
  <c r="C23" i="5" s="1"/>
  <c r="E39" i="5"/>
  <c r="E66" i="5"/>
  <c r="E82" i="5"/>
  <c r="D82" i="5" s="1"/>
  <c r="E56" i="5"/>
  <c r="D56" i="5" s="1"/>
  <c r="E99" i="5"/>
  <c r="E107" i="5"/>
  <c r="E115" i="5"/>
  <c r="C115" i="5" s="1"/>
  <c r="E123" i="5"/>
  <c r="B123" i="5" s="1"/>
  <c r="E131" i="5"/>
  <c r="E139" i="5"/>
  <c r="E147" i="5"/>
  <c r="H147" i="5" s="1"/>
  <c r="E155" i="5"/>
  <c r="D155" i="5" s="1"/>
  <c r="E163" i="5"/>
  <c r="E171" i="5"/>
  <c r="D171" i="5" s="1"/>
  <c r="E179" i="5"/>
  <c r="H179" i="5" s="1"/>
  <c r="E180" i="5"/>
  <c r="C180" i="5" s="1"/>
  <c r="H61" i="5"/>
  <c r="D61" i="5"/>
  <c r="B61" i="5"/>
  <c r="C61" i="5"/>
  <c r="A61" i="5"/>
  <c r="F61" i="5" s="1"/>
  <c r="G61" i="5" s="1"/>
  <c r="E83" i="6"/>
  <c r="A83" i="6"/>
  <c r="D83" i="6"/>
  <c r="C83" i="6"/>
  <c r="B83" i="6"/>
  <c r="D34" i="6"/>
  <c r="E34" i="6"/>
  <c r="C34" i="6"/>
  <c r="B34" i="6"/>
  <c r="A34" i="6"/>
  <c r="D155" i="6"/>
  <c r="C155" i="6"/>
  <c r="B155" i="6"/>
  <c r="A155" i="6"/>
  <c r="E155" i="6"/>
  <c r="C13" i="6"/>
  <c r="B13" i="6"/>
  <c r="A13" i="6"/>
  <c r="E13" i="6"/>
  <c r="D13" i="6"/>
  <c r="C17" i="6"/>
  <c r="A17" i="6"/>
  <c r="E17" i="6"/>
  <c r="D17" i="6"/>
  <c r="B17" i="6"/>
  <c r="D96" i="6"/>
  <c r="C96" i="6"/>
  <c r="B96" i="6"/>
  <c r="E96" i="6"/>
  <c r="A96" i="6"/>
  <c r="C61" i="6"/>
  <c r="B61" i="6"/>
  <c r="E61" i="6"/>
  <c r="D61" i="6"/>
  <c r="A61" i="6"/>
  <c r="E120" i="6"/>
  <c r="A120" i="6"/>
  <c r="D120" i="6"/>
  <c r="C120" i="6"/>
  <c r="B120" i="6"/>
  <c r="B4" i="6"/>
  <c r="A4" i="6"/>
  <c r="E4" i="6"/>
  <c r="D4" i="6"/>
  <c r="C4" i="6"/>
  <c r="B52" i="6"/>
  <c r="E52" i="6"/>
  <c r="A52" i="6"/>
  <c r="D52" i="6"/>
  <c r="C52" i="6"/>
  <c r="D127" i="6"/>
  <c r="C127" i="6"/>
  <c r="E127" i="6"/>
  <c r="B127" i="6"/>
  <c r="A127" i="6"/>
  <c r="B106" i="6"/>
  <c r="C106" i="6"/>
  <c r="A106" i="6"/>
  <c r="E106" i="6"/>
  <c r="D106" i="6"/>
  <c r="C154" i="6"/>
  <c r="B154" i="6"/>
  <c r="A154" i="6"/>
  <c r="E154" i="6"/>
  <c r="D154" i="6"/>
  <c r="B137" i="6"/>
  <c r="E137" i="6"/>
  <c r="A137" i="6"/>
  <c r="D137" i="6"/>
  <c r="C137" i="6"/>
  <c r="B169" i="6"/>
  <c r="E169" i="6"/>
  <c r="A169" i="6"/>
  <c r="D169" i="6"/>
  <c r="C169" i="6"/>
  <c r="H30" i="5"/>
  <c r="A30" i="5"/>
  <c r="F30" i="5" s="1"/>
  <c r="G30" i="5" s="1"/>
  <c r="D18" i="5"/>
  <c r="C18" i="5"/>
  <c r="H69" i="5"/>
  <c r="D69" i="5"/>
  <c r="C69" i="5"/>
  <c r="B69" i="5"/>
  <c r="A69" i="5"/>
  <c r="F69" i="5" s="1"/>
  <c r="G69" i="5" s="1"/>
  <c r="D13" i="5"/>
  <c r="A13" i="5"/>
  <c r="F13" i="5" s="1"/>
  <c r="G13" i="5" s="1"/>
  <c r="C13" i="5"/>
  <c r="B13" i="5"/>
  <c r="H45" i="5"/>
  <c r="D45" i="5"/>
  <c r="A45" i="5"/>
  <c r="F45" i="5" s="1"/>
  <c r="G45" i="5" s="1"/>
  <c r="C45" i="5"/>
  <c r="B45" i="5"/>
  <c r="H80" i="5"/>
  <c r="D80" i="5"/>
  <c r="C80" i="5"/>
  <c r="B80" i="5"/>
  <c r="A80" i="5"/>
  <c r="F80" i="5" s="1"/>
  <c r="G80" i="5" s="1"/>
  <c r="D54" i="5"/>
  <c r="B54" i="5"/>
  <c r="H102" i="5"/>
  <c r="D102" i="5"/>
  <c r="C102" i="5"/>
  <c r="B102" i="5"/>
  <c r="A102" i="5"/>
  <c r="F102" i="5" s="1"/>
  <c r="G102" i="5" s="1"/>
  <c r="H114" i="5"/>
  <c r="D114" i="5"/>
  <c r="C114" i="5"/>
  <c r="B114" i="5"/>
  <c r="A114" i="5"/>
  <c r="F114" i="5" s="1"/>
  <c r="G114" i="5" s="1"/>
  <c r="B130" i="5"/>
  <c r="D142" i="5"/>
  <c r="C142" i="5"/>
  <c r="H154" i="5"/>
  <c r="D154" i="5"/>
  <c r="A154" i="5"/>
  <c r="F154" i="5" s="1"/>
  <c r="G154" i="5" s="1"/>
  <c r="C170" i="5"/>
  <c r="H55" i="5"/>
  <c r="D55" i="5"/>
  <c r="B55" i="5"/>
  <c r="A55" i="5"/>
  <c r="F55" i="5" s="1"/>
  <c r="G55" i="5" s="1"/>
  <c r="C55" i="5"/>
  <c r="D6" i="6"/>
  <c r="C6" i="6"/>
  <c r="B6" i="6"/>
  <c r="A6" i="6"/>
  <c r="E6" i="6"/>
  <c r="E132" i="6"/>
  <c r="A132" i="6"/>
  <c r="D132" i="6"/>
  <c r="C132" i="6"/>
  <c r="B132" i="6"/>
  <c r="E43" i="6"/>
  <c r="A43" i="6"/>
  <c r="D43" i="6"/>
  <c r="C43" i="6"/>
  <c r="B43" i="6"/>
  <c r="D171" i="6"/>
  <c r="C171" i="6"/>
  <c r="B171" i="6"/>
  <c r="A171" i="6"/>
  <c r="E171" i="6"/>
  <c r="E79" i="6"/>
  <c r="A79" i="6"/>
  <c r="D79" i="6"/>
  <c r="C79" i="6"/>
  <c r="B79" i="6"/>
  <c r="E27" i="6"/>
  <c r="A27" i="6"/>
  <c r="D27" i="6"/>
  <c r="C27" i="6"/>
  <c r="B27" i="6"/>
  <c r="C99" i="6"/>
  <c r="D99" i="6"/>
  <c r="B99" i="6"/>
  <c r="E99" i="6"/>
  <c r="A99" i="6"/>
  <c r="C65" i="6"/>
  <c r="B65" i="6"/>
  <c r="A65" i="6"/>
  <c r="E65" i="6"/>
  <c r="D65" i="6"/>
  <c r="B8" i="6"/>
  <c r="E8" i="6"/>
  <c r="D8" i="6"/>
  <c r="C8" i="6"/>
  <c r="A8" i="6"/>
  <c r="B56" i="6"/>
  <c r="E56" i="6"/>
  <c r="A56" i="6"/>
  <c r="D56" i="6"/>
  <c r="C56" i="6"/>
  <c r="C107" i="6"/>
  <c r="A107" i="6"/>
  <c r="E107" i="6"/>
  <c r="D107" i="6"/>
  <c r="B107" i="6"/>
  <c r="B110" i="6"/>
  <c r="A110" i="6"/>
  <c r="E110" i="6"/>
  <c r="D110" i="6"/>
  <c r="C110" i="6"/>
  <c r="C174" i="6"/>
  <c r="B174" i="6"/>
  <c r="E174" i="6"/>
  <c r="D174" i="6"/>
  <c r="A174" i="6"/>
  <c r="B157" i="6"/>
  <c r="E157" i="6"/>
  <c r="A157" i="6"/>
  <c r="D157" i="6"/>
  <c r="C157" i="6"/>
  <c r="B12" i="5"/>
  <c r="D6" i="5"/>
  <c r="C6" i="5"/>
  <c r="B6" i="5"/>
  <c r="A6" i="5"/>
  <c r="F6" i="5" s="1"/>
  <c r="G6" i="5" s="1"/>
  <c r="C7" i="5"/>
  <c r="A31" i="5"/>
  <c r="F31" i="5" s="1"/>
  <c r="G31" i="5" s="1"/>
  <c r="D47" i="5"/>
  <c r="H82" i="5"/>
  <c r="A82" i="5"/>
  <c r="F82" i="5" s="1"/>
  <c r="G82" i="5" s="1"/>
  <c r="B181" i="5"/>
  <c r="H181" i="5"/>
  <c r="C181" i="5"/>
  <c r="A181" i="5"/>
  <c r="F181" i="5" s="1"/>
  <c r="G181" i="5" s="1"/>
  <c r="D181" i="5"/>
  <c r="D103" i="5"/>
  <c r="C103" i="5"/>
  <c r="D119" i="5"/>
  <c r="H131" i="5"/>
  <c r="D131" i="5"/>
  <c r="C131" i="5"/>
  <c r="B131" i="5"/>
  <c r="A131" i="5"/>
  <c r="F131" i="5" s="1"/>
  <c r="G131" i="5" s="1"/>
  <c r="H143" i="5"/>
  <c r="D143" i="5"/>
  <c r="C143" i="5"/>
  <c r="B143" i="5"/>
  <c r="A143" i="5"/>
  <c r="F143" i="5" s="1"/>
  <c r="G143" i="5" s="1"/>
  <c r="H155" i="5"/>
  <c r="A155" i="5"/>
  <c r="F155" i="5" s="1"/>
  <c r="G155" i="5" s="1"/>
  <c r="H171" i="5"/>
  <c r="B171" i="5"/>
  <c r="A171" i="5"/>
  <c r="F171" i="5" s="1"/>
  <c r="G171" i="5" s="1"/>
  <c r="H180" i="5"/>
  <c r="C2" i="7"/>
  <c r="C5" i="6"/>
  <c r="E5" i="6"/>
  <c r="D5" i="6"/>
  <c r="B5" i="6"/>
  <c r="A5" i="6"/>
  <c r="E109" i="6"/>
  <c r="A109" i="6"/>
  <c r="C109" i="6"/>
  <c r="B109" i="6"/>
  <c r="D109" i="6"/>
  <c r="E180" i="6"/>
  <c r="A180" i="6"/>
  <c r="D180" i="6"/>
  <c r="C180" i="6"/>
  <c r="B180" i="6"/>
  <c r="E39" i="6"/>
  <c r="A39" i="6"/>
  <c r="D39" i="6"/>
  <c r="C39" i="6"/>
  <c r="B39" i="6"/>
  <c r="D108" i="6"/>
  <c r="E108" i="6"/>
  <c r="C108" i="6"/>
  <c r="B108" i="6"/>
  <c r="A108" i="6"/>
  <c r="D70" i="6"/>
  <c r="C70" i="6"/>
  <c r="E70" i="6"/>
  <c r="B70" i="6"/>
  <c r="A70" i="6"/>
  <c r="C45" i="6"/>
  <c r="B45" i="6"/>
  <c r="E45" i="6"/>
  <c r="D45" i="6"/>
  <c r="A45" i="6"/>
  <c r="B20" i="6"/>
  <c r="A20" i="6"/>
  <c r="E20" i="6"/>
  <c r="D20" i="6"/>
  <c r="C20" i="6"/>
  <c r="B68" i="6"/>
  <c r="E68" i="6"/>
  <c r="A68" i="6"/>
  <c r="D68" i="6"/>
  <c r="C68" i="6"/>
  <c r="D104" i="6"/>
  <c r="A104" i="6"/>
  <c r="E104" i="6"/>
  <c r="C104" i="6"/>
  <c r="B104" i="6"/>
  <c r="B90" i="6"/>
  <c r="C90" i="6"/>
  <c r="A90" i="6"/>
  <c r="E90" i="6"/>
  <c r="D90" i="6"/>
  <c r="C138" i="6"/>
  <c r="B138" i="6"/>
  <c r="A138" i="6"/>
  <c r="E138" i="6"/>
  <c r="D138" i="6"/>
  <c r="B121" i="6"/>
  <c r="E121" i="6"/>
  <c r="A121" i="6"/>
  <c r="D121" i="6"/>
  <c r="C121" i="6"/>
  <c r="B153" i="6"/>
  <c r="E153" i="6"/>
  <c r="A153" i="6"/>
  <c r="D153" i="6"/>
  <c r="C153" i="6"/>
  <c r="H36" i="5"/>
  <c r="D36" i="5"/>
  <c r="C36" i="5"/>
  <c r="B36" i="5"/>
  <c r="A36" i="5"/>
  <c r="F36" i="5" s="1"/>
  <c r="G36" i="5" s="1"/>
  <c r="H50" i="5"/>
  <c r="D50" i="5"/>
  <c r="C50" i="5"/>
  <c r="B50" i="5"/>
  <c r="A50" i="5"/>
  <c r="F50" i="5" s="1"/>
  <c r="G50" i="5" s="1"/>
  <c r="B24" i="5"/>
  <c r="D5" i="5"/>
  <c r="A5" i="5"/>
  <c r="F5" i="5" s="1"/>
  <c r="G5" i="5" s="1"/>
  <c r="C5" i="5"/>
  <c r="B5" i="5"/>
  <c r="H29" i="5"/>
  <c r="D29" i="5"/>
  <c r="A29" i="5"/>
  <c r="F29" i="5" s="1"/>
  <c r="G29" i="5" s="1"/>
  <c r="C29" i="5"/>
  <c r="B29" i="5"/>
  <c r="D64" i="5"/>
  <c r="H62" i="5"/>
  <c r="D62" i="5"/>
  <c r="B62" i="5"/>
  <c r="C62" i="5"/>
  <c r="A62" i="5"/>
  <c r="F62" i="5" s="1"/>
  <c r="G62" i="5" s="1"/>
  <c r="B106" i="5"/>
  <c r="D118" i="5"/>
  <c r="C118" i="5"/>
  <c r="H126" i="5"/>
  <c r="D126" i="5"/>
  <c r="C126" i="5"/>
  <c r="B126" i="5"/>
  <c r="A126" i="5"/>
  <c r="F126" i="5" s="1"/>
  <c r="G126" i="5" s="1"/>
  <c r="H146" i="5"/>
  <c r="D146" i="5"/>
  <c r="C146" i="5"/>
  <c r="B146" i="5"/>
  <c r="A146" i="5"/>
  <c r="F146" i="5" s="1"/>
  <c r="G146" i="5" s="1"/>
  <c r="H158" i="5"/>
  <c r="D158" i="5"/>
  <c r="C158" i="5"/>
  <c r="B158" i="5"/>
  <c r="A158" i="5"/>
  <c r="F158" i="5" s="1"/>
  <c r="G158" i="5" s="1"/>
  <c r="D166" i="5"/>
  <c r="C166" i="5"/>
  <c r="H178" i="5"/>
  <c r="D178" i="5"/>
  <c r="C178" i="5"/>
  <c r="B178" i="5"/>
  <c r="A178" i="5"/>
  <c r="F178" i="5" s="1"/>
  <c r="G178" i="5" s="1"/>
  <c r="E31" i="6"/>
  <c r="A31" i="6"/>
  <c r="D31" i="6"/>
  <c r="C31" i="6"/>
  <c r="B31" i="6"/>
  <c r="D42" i="6"/>
  <c r="C42" i="6"/>
  <c r="B42" i="6"/>
  <c r="A42" i="6"/>
  <c r="E42" i="6"/>
  <c r="D92" i="6"/>
  <c r="E92" i="6"/>
  <c r="C92" i="6"/>
  <c r="B92" i="6"/>
  <c r="A92" i="6"/>
  <c r="D50" i="6"/>
  <c r="C50" i="6"/>
  <c r="B50" i="6"/>
  <c r="A50" i="6"/>
  <c r="E50" i="6"/>
  <c r="C111" i="6"/>
  <c r="E111" i="6"/>
  <c r="D111" i="6"/>
  <c r="B111" i="6"/>
  <c r="A111" i="6"/>
  <c r="D46" i="6"/>
  <c r="C46" i="6"/>
  <c r="E46" i="6"/>
  <c r="B46" i="6"/>
  <c r="A46" i="6"/>
  <c r="D179" i="6"/>
  <c r="C179" i="6"/>
  <c r="B179" i="6"/>
  <c r="A179" i="6"/>
  <c r="E179" i="6"/>
  <c r="C81" i="6"/>
  <c r="B81" i="6"/>
  <c r="A81" i="6"/>
  <c r="E81" i="6"/>
  <c r="D81" i="6"/>
  <c r="E128" i="6"/>
  <c r="A128" i="6"/>
  <c r="D128" i="6"/>
  <c r="C128" i="6"/>
  <c r="B128" i="6"/>
  <c r="B24" i="6"/>
  <c r="E24" i="6"/>
  <c r="D24" i="6"/>
  <c r="C24" i="6"/>
  <c r="A24" i="6"/>
  <c r="B88" i="6"/>
  <c r="E88" i="6"/>
  <c r="A88" i="6"/>
  <c r="D88" i="6"/>
  <c r="C88" i="6"/>
  <c r="D167" i="6"/>
  <c r="C167" i="6"/>
  <c r="E167" i="6"/>
  <c r="B167" i="6"/>
  <c r="A167" i="6"/>
  <c r="C126" i="6"/>
  <c r="B126" i="6"/>
  <c r="E126" i="6"/>
  <c r="D126" i="6"/>
  <c r="A126" i="6"/>
  <c r="C158" i="6"/>
  <c r="B158" i="6"/>
  <c r="E158" i="6"/>
  <c r="D158" i="6"/>
  <c r="A158" i="6"/>
  <c r="B141" i="6"/>
  <c r="E141" i="6"/>
  <c r="A141" i="6"/>
  <c r="D141" i="6"/>
  <c r="C141" i="6"/>
  <c r="B173" i="6"/>
  <c r="E173" i="6"/>
  <c r="A173" i="6"/>
  <c r="D173" i="6"/>
  <c r="C173" i="6"/>
  <c r="H87" i="5"/>
  <c r="D87" i="5"/>
  <c r="C87" i="5"/>
  <c r="B87" i="5"/>
  <c r="A87" i="5"/>
  <c r="F87" i="5" s="1"/>
  <c r="G87" i="5" s="1"/>
  <c r="B65" i="5"/>
  <c r="D32" i="5"/>
  <c r="C32" i="5"/>
  <c r="D15" i="5"/>
  <c r="A15" i="5"/>
  <c r="F15" i="5" s="1"/>
  <c r="G15" i="5" s="1"/>
  <c r="D74" i="5"/>
  <c r="H56" i="5"/>
  <c r="A56" i="5"/>
  <c r="F56" i="5" s="1"/>
  <c r="G56" i="5" s="1"/>
  <c r="H111" i="5"/>
  <c r="D111" i="5"/>
  <c r="C111" i="5"/>
  <c r="B111" i="5"/>
  <c r="A111" i="5"/>
  <c r="F111" i="5" s="1"/>
  <c r="G111" i="5" s="1"/>
  <c r="C123" i="5"/>
  <c r="H135" i="5"/>
  <c r="B135" i="5"/>
  <c r="A135" i="5"/>
  <c r="F135" i="5" s="1"/>
  <c r="G135" i="5" s="1"/>
  <c r="B147" i="5"/>
  <c r="C159" i="5"/>
  <c r="D167" i="5"/>
  <c r="H57" i="5"/>
  <c r="D57" i="5"/>
  <c r="B57" i="5"/>
  <c r="C57" i="5"/>
  <c r="A57" i="5"/>
  <c r="F57" i="5" s="1"/>
  <c r="G57" i="5" s="1"/>
  <c r="E164" i="6"/>
  <c r="A164" i="6"/>
  <c r="D164" i="6"/>
  <c r="C164" i="6"/>
  <c r="B164" i="6"/>
  <c r="C115" i="6"/>
  <c r="D115" i="6"/>
  <c r="B115" i="6"/>
  <c r="A115" i="6"/>
  <c r="E115" i="6"/>
  <c r="E7" i="6"/>
  <c r="A7" i="6"/>
  <c r="B7" i="6"/>
  <c r="D7" i="6"/>
  <c r="C7" i="6"/>
  <c r="E55" i="6"/>
  <c r="A55" i="6"/>
  <c r="D55" i="6"/>
  <c r="C55" i="6"/>
  <c r="B55" i="6"/>
  <c r="E124" i="6"/>
  <c r="A124" i="6"/>
  <c r="D124" i="6"/>
  <c r="C124" i="6"/>
  <c r="B124" i="6"/>
  <c r="D30" i="6"/>
  <c r="A30" i="6"/>
  <c r="E30" i="6"/>
  <c r="C30" i="6"/>
  <c r="B30" i="6"/>
  <c r="D131" i="6"/>
  <c r="C131" i="6"/>
  <c r="B131" i="6"/>
  <c r="A131" i="6"/>
  <c r="E131" i="6"/>
  <c r="C53" i="6"/>
  <c r="B53" i="6"/>
  <c r="E53" i="6"/>
  <c r="D53" i="6"/>
  <c r="A53" i="6"/>
  <c r="E113" i="6"/>
  <c r="A113" i="6"/>
  <c r="B113" i="6"/>
  <c r="D113" i="6"/>
  <c r="C113" i="6"/>
  <c r="E168" i="6"/>
  <c r="A168" i="6"/>
  <c r="D168" i="6"/>
  <c r="C168" i="6"/>
  <c r="B168" i="6"/>
  <c r="B28" i="6"/>
  <c r="D28" i="6"/>
  <c r="C28" i="6"/>
  <c r="E28" i="6"/>
  <c r="A28" i="6"/>
  <c r="B76" i="6"/>
  <c r="E76" i="6"/>
  <c r="A76" i="6"/>
  <c r="D76" i="6"/>
  <c r="C76" i="6"/>
  <c r="D143" i="6"/>
  <c r="C143" i="6"/>
  <c r="E143" i="6"/>
  <c r="B143" i="6"/>
  <c r="A143" i="6"/>
  <c r="B98" i="6"/>
  <c r="E98" i="6"/>
  <c r="D98" i="6"/>
  <c r="C98" i="6"/>
  <c r="A98" i="6"/>
  <c r="C146" i="6"/>
  <c r="B146" i="6"/>
  <c r="A146" i="6"/>
  <c r="E146" i="6"/>
  <c r="D146" i="6"/>
  <c r="B129" i="6"/>
  <c r="E129" i="6"/>
  <c r="A129" i="6"/>
  <c r="D129" i="6"/>
  <c r="C129" i="6"/>
  <c r="B161" i="6"/>
  <c r="E161" i="6"/>
  <c r="A161" i="6"/>
  <c r="D161" i="6"/>
  <c r="C161" i="6"/>
  <c r="E77" i="5"/>
  <c r="E20" i="5"/>
  <c r="E63" i="5"/>
  <c r="E95" i="5"/>
  <c r="E34" i="5"/>
  <c r="E73" i="5"/>
  <c r="E14" i="5"/>
  <c r="E8" i="5"/>
  <c r="E40" i="5"/>
  <c r="E83" i="5"/>
  <c r="E9" i="5"/>
  <c r="E17" i="5"/>
  <c r="E25" i="5"/>
  <c r="E33" i="5"/>
  <c r="E41" i="5"/>
  <c r="E49" i="5"/>
  <c r="E68" i="5"/>
  <c r="E76" i="5"/>
  <c r="E84" i="5"/>
  <c r="E92" i="5"/>
  <c r="E58" i="5"/>
  <c r="E96" i="5"/>
  <c r="E100" i="5"/>
  <c r="E104" i="5"/>
  <c r="E108" i="5"/>
  <c r="E112" i="5"/>
  <c r="E116" i="5"/>
  <c r="E120" i="5"/>
  <c r="E124" i="5"/>
  <c r="E128" i="5"/>
  <c r="E132" i="5"/>
  <c r="E136" i="5"/>
  <c r="E140" i="5"/>
  <c r="E144" i="5"/>
  <c r="E148" i="5"/>
  <c r="E152" i="5"/>
  <c r="E156" i="5"/>
  <c r="E160" i="5"/>
  <c r="E164" i="5"/>
  <c r="E168" i="5"/>
  <c r="E172" i="5"/>
  <c r="E176" i="5"/>
  <c r="E51" i="5"/>
  <c r="E59" i="5"/>
  <c r="E182" i="5"/>
  <c r="C1" i="4"/>
  <c r="F4" i="4"/>
  <c r="G4" i="4" s="1"/>
  <c r="C21" i="6"/>
  <c r="E21" i="6"/>
  <c r="D21" i="6"/>
  <c r="B21" i="6"/>
  <c r="A21" i="6"/>
  <c r="C25" i="6"/>
  <c r="D25" i="6"/>
  <c r="B25" i="6"/>
  <c r="E25" i="6"/>
  <c r="A25" i="6"/>
  <c r="E89" i="6"/>
  <c r="A89" i="6"/>
  <c r="D89" i="6"/>
  <c r="C89" i="6"/>
  <c r="B89" i="6"/>
  <c r="D139" i="6"/>
  <c r="C139" i="6"/>
  <c r="B139" i="6"/>
  <c r="A139" i="6"/>
  <c r="E139" i="6"/>
  <c r="E71" i="6"/>
  <c r="A71" i="6"/>
  <c r="D71" i="6"/>
  <c r="C71" i="6"/>
  <c r="B71" i="6"/>
  <c r="E156" i="6"/>
  <c r="A156" i="6"/>
  <c r="D156" i="6"/>
  <c r="C156" i="6"/>
  <c r="B156" i="6"/>
  <c r="D38" i="6"/>
  <c r="C38" i="6"/>
  <c r="E38" i="6"/>
  <c r="B38" i="6"/>
  <c r="A38" i="6"/>
  <c r="D163" i="6"/>
  <c r="C163" i="6"/>
  <c r="B163" i="6"/>
  <c r="A163" i="6"/>
  <c r="E163" i="6"/>
  <c r="C77" i="6"/>
  <c r="B77" i="6"/>
  <c r="E77" i="6"/>
  <c r="D77" i="6"/>
  <c r="A77" i="6"/>
  <c r="D100" i="6"/>
  <c r="B100" i="6"/>
  <c r="A100" i="6"/>
  <c r="E100" i="6"/>
  <c r="C100" i="6"/>
  <c r="E152" i="6"/>
  <c r="A152" i="6"/>
  <c r="D152" i="6"/>
  <c r="C152" i="6"/>
  <c r="B152" i="6"/>
  <c r="B36" i="6"/>
  <c r="A36" i="6"/>
  <c r="E36" i="6"/>
  <c r="D36" i="6"/>
  <c r="C36" i="6"/>
  <c r="B84" i="6"/>
  <c r="E84" i="6"/>
  <c r="A84" i="6"/>
  <c r="D84" i="6"/>
  <c r="C84" i="6"/>
  <c r="D159" i="6"/>
  <c r="C159" i="6"/>
  <c r="E159" i="6"/>
  <c r="B159" i="6"/>
  <c r="A159" i="6"/>
  <c r="C122" i="6"/>
  <c r="B122" i="6"/>
  <c r="A122" i="6"/>
  <c r="E122" i="6"/>
  <c r="D122" i="6"/>
  <c r="C170" i="6"/>
  <c r="B170" i="6"/>
  <c r="A170" i="6"/>
  <c r="E170" i="6"/>
  <c r="D170" i="6"/>
  <c r="C4" i="5"/>
  <c r="B4" i="5"/>
  <c r="A4" i="5"/>
  <c r="C79" i="5"/>
  <c r="D89" i="5"/>
  <c r="H67" i="5"/>
  <c r="A67" i="5"/>
  <c r="F67" i="5" s="1"/>
  <c r="G67" i="5" s="1"/>
  <c r="D21" i="5"/>
  <c r="C21" i="5"/>
  <c r="B21" i="5"/>
  <c r="C37" i="5"/>
  <c r="H72" i="5"/>
  <c r="D72" i="5"/>
  <c r="C72" i="5"/>
  <c r="B72" i="5"/>
  <c r="A72" i="5"/>
  <c r="F72" i="5" s="1"/>
  <c r="G72" i="5" s="1"/>
  <c r="H88" i="5"/>
  <c r="D88" i="5"/>
  <c r="C88" i="5"/>
  <c r="B88" i="5"/>
  <c r="A88" i="5"/>
  <c r="F88" i="5" s="1"/>
  <c r="G88" i="5" s="1"/>
  <c r="H98" i="5"/>
  <c r="A98" i="5"/>
  <c r="F98" i="5" s="1"/>
  <c r="G98" i="5" s="1"/>
  <c r="H110" i="5"/>
  <c r="D110" i="5"/>
  <c r="C110" i="5"/>
  <c r="B110" i="5"/>
  <c r="A110" i="5"/>
  <c r="F110" i="5" s="1"/>
  <c r="G110" i="5" s="1"/>
  <c r="D122" i="5"/>
  <c r="C122" i="5"/>
  <c r="B122" i="5"/>
  <c r="H134" i="5"/>
  <c r="D134" i="5"/>
  <c r="C134" i="5"/>
  <c r="B134" i="5"/>
  <c r="A134" i="5"/>
  <c r="F134" i="5" s="1"/>
  <c r="G134" i="5" s="1"/>
  <c r="D138" i="5"/>
  <c r="B150" i="5"/>
  <c r="C162" i="5"/>
  <c r="D174" i="5"/>
  <c r="B183" i="5"/>
  <c r="H183" i="5"/>
  <c r="A183" i="5"/>
  <c r="F183" i="5" s="1"/>
  <c r="G183" i="5" s="1"/>
  <c r="D183" i="5"/>
  <c r="E51" i="6"/>
  <c r="A51" i="6"/>
  <c r="D51" i="6"/>
  <c r="C51" i="6"/>
  <c r="B51" i="6"/>
  <c r="D112" i="6"/>
  <c r="C112" i="6"/>
  <c r="B112" i="6"/>
  <c r="A112" i="6"/>
  <c r="E112" i="6"/>
  <c r="E23" i="6"/>
  <c r="A23" i="6"/>
  <c r="B23" i="6"/>
  <c r="D23" i="6"/>
  <c r="C23" i="6"/>
  <c r="E47" i="6"/>
  <c r="A47" i="6"/>
  <c r="D47" i="6"/>
  <c r="C47" i="6"/>
  <c r="B47" i="6"/>
  <c r="E172" i="6"/>
  <c r="A172" i="6"/>
  <c r="D172" i="6"/>
  <c r="C172" i="6"/>
  <c r="B172" i="6"/>
  <c r="D78" i="6"/>
  <c r="C78" i="6"/>
  <c r="E78" i="6"/>
  <c r="B78" i="6"/>
  <c r="A78" i="6"/>
  <c r="C49" i="6"/>
  <c r="B49" i="6"/>
  <c r="A49" i="6"/>
  <c r="E49" i="6"/>
  <c r="D49" i="6"/>
  <c r="C103" i="6"/>
  <c r="B103" i="6"/>
  <c r="A103" i="6"/>
  <c r="E103" i="6"/>
  <c r="D103" i="6"/>
  <c r="E160" i="6"/>
  <c r="A160" i="6"/>
  <c r="D160" i="6"/>
  <c r="C160" i="6"/>
  <c r="B160" i="6"/>
  <c r="B40" i="6"/>
  <c r="E40" i="6"/>
  <c r="A40" i="6"/>
  <c r="D40" i="6"/>
  <c r="C40" i="6"/>
  <c r="B72" i="6"/>
  <c r="E72" i="6"/>
  <c r="A72" i="6"/>
  <c r="D72" i="6"/>
  <c r="C72" i="6"/>
  <c r="D135" i="6"/>
  <c r="C135" i="6"/>
  <c r="E135" i="6"/>
  <c r="B135" i="6"/>
  <c r="A135" i="6"/>
  <c r="B94" i="6"/>
  <c r="A94" i="6"/>
  <c r="E94" i="6"/>
  <c r="D94" i="6"/>
  <c r="C94" i="6"/>
  <c r="C142" i="6"/>
  <c r="B142" i="6"/>
  <c r="E142" i="6"/>
  <c r="D142" i="6"/>
  <c r="A142" i="6"/>
  <c r="B125" i="6"/>
  <c r="E125" i="6"/>
  <c r="A125" i="6"/>
  <c r="D125" i="6"/>
  <c r="C125" i="6"/>
  <c r="H38" i="5"/>
  <c r="D38" i="5"/>
  <c r="C38" i="5"/>
  <c r="B38" i="5"/>
  <c r="A38" i="5"/>
  <c r="F38" i="5" s="1"/>
  <c r="G38" i="5" s="1"/>
  <c r="H44" i="5"/>
  <c r="A44" i="5"/>
  <c r="F44" i="5" s="1"/>
  <c r="G44" i="5" s="1"/>
  <c r="H26" i="5"/>
  <c r="A26" i="5"/>
  <c r="F26" i="5" s="1"/>
  <c r="G26" i="5" s="1"/>
  <c r="H85" i="5"/>
  <c r="D85" i="5"/>
  <c r="C85" i="5"/>
  <c r="B85" i="5"/>
  <c r="A85" i="5"/>
  <c r="F85" i="5" s="1"/>
  <c r="G85" i="5" s="1"/>
  <c r="H75" i="5"/>
  <c r="D75" i="5"/>
  <c r="C75" i="5"/>
  <c r="B75" i="5"/>
  <c r="A75" i="5"/>
  <c r="F75" i="5" s="1"/>
  <c r="G75" i="5" s="1"/>
  <c r="A23" i="5"/>
  <c r="F23" i="5" s="1"/>
  <c r="G23" i="5" s="1"/>
  <c r="H39" i="5"/>
  <c r="D39" i="5"/>
  <c r="A39" i="5"/>
  <c r="F39" i="5" s="1"/>
  <c r="G39" i="5" s="1"/>
  <c r="C39" i="5"/>
  <c r="B39" i="5"/>
  <c r="H66" i="5"/>
  <c r="D66" i="5"/>
  <c r="C66" i="5"/>
  <c r="B66" i="5"/>
  <c r="A66" i="5"/>
  <c r="F66" i="5" s="1"/>
  <c r="G66" i="5" s="1"/>
  <c r="B90" i="5"/>
  <c r="H99" i="5"/>
  <c r="D99" i="5"/>
  <c r="C99" i="5"/>
  <c r="B99" i="5"/>
  <c r="A99" i="5"/>
  <c r="F99" i="5" s="1"/>
  <c r="G99" i="5" s="1"/>
  <c r="H107" i="5"/>
  <c r="D107" i="5"/>
  <c r="C107" i="5"/>
  <c r="B107" i="5"/>
  <c r="A107" i="5"/>
  <c r="F107" i="5" s="1"/>
  <c r="G107" i="5" s="1"/>
  <c r="D115" i="5"/>
  <c r="B127" i="5"/>
  <c r="H139" i="5"/>
  <c r="D139" i="5"/>
  <c r="C139" i="5"/>
  <c r="B139" i="5"/>
  <c r="A139" i="5"/>
  <c r="F139" i="5" s="1"/>
  <c r="G139" i="5" s="1"/>
  <c r="H151" i="5"/>
  <c r="D151" i="5"/>
  <c r="C151" i="5"/>
  <c r="B151" i="5"/>
  <c r="A151" i="5"/>
  <c r="F151" i="5" s="1"/>
  <c r="G151" i="5" s="1"/>
  <c r="H163" i="5"/>
  <c r="D163" i="5"/>
  <c r="C163" i="5"/>
  <c r="B163" i="5"/>
  <c r="A163" i="5"/>
  <c r="F163" i="5" s="1"/>
  <c r="G163" i="5" s="1"/>
  <c r="B175" i="5"/>
  <c r="B179" i="5"/>
  <c r="E2" i="7"/>
  <c r="C9" i="6"/>
  <c r="D9" i="6"/>
  <c r="B9" i="6"/>
  <c r="A9" i="6"/>
  <c r="E9" i="6"/>
  <c r="E35" i="6"/>
  <c r="A35" i="6"/>
  <c r="C35" i="6"/>
  <c r="B35" i="6"/>
  <c r="D35" i="6"/>
  <c r="E19" i="6"/>
  <c r="A19" i="6"/>
  <c r="C19" i="6"/>
  <c r="B19" i="6"/>
  <c r="D19" i="6"/>
  <c r="D58" i="6"/>
  <c r="C58" i="6"/>
  <c r="B58" i="6"/>
  <c r="A58" i="6"/>
  <c r="E58" i="6"/>
  <c r="E59" i="6"/>
  <c r="A59" i="6"/>
  <c r="D59" i="6"/>
  <c r="C59" i="6"/>
  <c r="B59" i="6"/>
  <c r="C95" i="6"/>
  <c r="E95" i="6"/>
  <c r="D95" i="6"/>
  <c r="B95" i="6"/>
  <c r="A95" i="6"/>
  <c r="D66" i="6"/>
  <c r="C66" i="6"/>
  <c r="B66" i="6"/>
  <c r="A66" i="6"/>
  <c r="E66" i="6"/>
  <c r="D26" i="6"/>
  <c r="B26" i="6"/>
  <c r="A26" i="6"/>
  <c r="E26" i="6"/>
  <c r="C26" i="6"/>
  <c r="E87" i="6"/>
  <c r="A87" i="6"/>
  <c r="D87" i="6"/>
  <c r="C87" i="6"/>
  <c r="B87" i="6"/>
  <c r="E11" i="6"/>
  <c r="A11" i="6"/>
  <c r="D11" i="6"/>
  <c r="C11" i="6"/>
  <c r="B11" i="6"/>
  <c r="D54" i="6"/>
  <c r="C54" i="6"/>
  <c r="E54" i="6"/>
  <c r="B54" i="6"/>
  <c r="A54" i="6"/>
  <c r="D86" i="6"/>
  <c r="C86" i="6"/>
  <c r="E86" i="6"/>
  <c r="B86" i="6"/>
  <c r="A86" i="6"/>
  <c r="C37" i="6"/>
  <c r="E37" i="6"/>
  <c r="D37" i="6"/>
  <c r="A37" i="6"/>
  <c r="B37" i="6"/>
  <c r="C69" i="6"/>
  <c r="B69" i="6"/>
  <c r="E69" i="6"/>
  <c r="D69" i="6"/>
  <c r="A69" i="6"/>
  <c r="C85" i="6"/>
  <c r="B85" i="6"/>
  <c r="E85" i="6"/>
  <c r="D85" i="6"/>
  <c r="A85" i="6"/>
  <c r="E136" i="6"/>
  <c r="A136" i="6"/>
  <c r="D136" i="6"/>
  <c r="C136" i="6"/>
  <c r="B136" i="6"/>
  <c r="B12" i="6"/>
  <c r="D12" i="6"/>
  <c r="C12" i="6"/>
  <c r="A12" i="6"/>
  <c r="E12" i="6"/>
  <c r="B44" i="6"/>
  <c r="E44" i="6"/>
  <c r="A44" i="6"/>
  <c r="D44" i="6"/>
  <c r="C44" i="6"/>
  <c r="B60" i="6"/>
  <c r="E60" i="6"/>
  <c r="A60" i="6"/>
  <c r="D60" i="6"/>
  <c r="C60" i="6"/>
  <c r="C91" i="6"/>
  <c r="A91" i="6"/>
  <c r="E91" i="6"/>
  <c r="D91" i="6"/>
  <c r="B91" i="6"/>
  <c r="E117" i="6"/>
  <c r="A117" i="6"/>
  <c r="D117" i="6"/>
  <c r="C117" i="6"/>
  <c r="B117" i="6"/>
  <c r="D175" i="6"/>
  <c r="C175" i="6"/>
  <c r="E175" i="6"/>
  <c r="B175" i="6"/>
  <c r="A175" i="6"/>
  <c r="B114" i="6"/>
  <c r="E114" i="6"/>
  <c r="D114" i="6"/>
  <c r="C114" i="6"/>
  <c r="A114" i="6"/>
  <c r="C130" i="6"/>
  <c r="B130" i="6"/>
  <c r="A130" i="6"/>
  <c r="E130" i="6"/>
  <c r="D130" i="6"/>
  <c r="C162" i="6"/>
  <c r="B162" i="6"/>
  <c r="A162" i="6"/>
  <c r="E162" i="6"/>
  <c r="D162" i="6"/>
  <c r="C178" i="6"/>
  <c r="B178" i="6"/>
  <c r="A178" i="6"/>
  <c r="E178" i="6"/>
  <c r="D178" i="6"/>
  <c r="B145" i="6"/>
  <c r="E145" i="6"/>
  <c r="A145" i="6"/>
  <c r="D145" i="6"/>
  <c r="C145" i="6"/>
  <c r="B177" i="6"/>
  <c r="E177" i="6"/>
  <c r="A177" i="6"/>
  <c r="D177" i="6"/>
  <c r="C177" i="6"/>
  <c r="C1" i="7"/>
  <c r="F4" i="7"/>
  <c r="G4" i="7" s="1"/>
  <c r="E15" i="6"/>
  <c r="A15" i="6"/>
  <c r="D15" i="6"/>
  <c r="C15" i="6"/>
  <c r="B15" i="6"/>
  <c r="E67" i="6"/>
  <c r="A67" i="6"/>
  <c r="D67" i="6"/>
  <c r="C67" i="6"/>
  <c r="B67" i="6"/>
  <c r="D18" i="6"/>
  <c r="E18" i="6"/>
  <c r="C18" i="6"/>
  <c r="B18" i="6"/>
  <c r="A18" i="6"/>
  <c r="D22" i="6"/>
  <c r="C22" i="6"/>
  <c r="B22" i="6"/>
  <c r="E22" i="6"/>
  <c r="A22" i="6"/>
  <c r="D74" i="6"/>
  <c r="C74" i="6"/>
  <c r="B74" i="6"/>
  <c r="A74" i="6"/>
  <c r="E74" i="6"/>
  <c r="D123" i="6"/>
  <c r="C123" i="6"/>
  <c r="B123" i="6"/>
  <c r="A123" i="6"/>
  <c r="E123" i="6"/>
  <c r="E75" i="6"/>
  <c r="A75" i="6"/>
  <c r="D75" i="6"/>
  <c r="C75" i="6"/>
  <c r="B75" i="6"/>
  <c r="E148" i="6"/>
  <c r="A148" i="6"/>
  <c r="D148" i="6"/>
  <c r="C148" i="6"/>
  <c r="B148" i="6"/>
  <c r="D82" i="6"/>
  <c r="C82" i="6"/>
  <c r="B82" i="6"/>
  <c r="A82" i="6"/>
  <c r="E82" i="6"/>
  <c r="D10" i="6"/>
  <c r="B10" i="6"/>
  <c r="A10" i="6"/>
  <c r="E10" i="6"/>
  <c r="C10" i="6"/>
  <c r="C29" i="6"/>
  <c r="B29" i="6"/>
  <c r="A29" i="6"/>
  <c r="E29" i="6"/>
  <c r="D29" i="6"/>
  <c r="E63" i="6"/>
  <c r="A63" i="6"/>
  <c r="D63" i="6"/>
  <c r="C63" i="6"/>
  <c r="B63" i="6"/>
  <c r="E105" i="6"/>
  <c r="A105" i="6"/>
  <c r="D105" i="6"/>
  <c r="C105" i="6"/>
  <c r="B105" i="6"/>
  <c r="E140" i="6"/>
  <c r="A140" i="6"/>
  <c r="D140" i="6"/>
  <c r="C140" i="6"/>
  <c r="B140" i="6"/>
  <c r="D14" i="6"/>
  <c r="A14" i="6"/>
  <c r="E14" i="6"/>
  <c r="C14" i="6"/>
  <c r="B14" i="6"/>
  <c r="C33" i="6"/>
  <c r="A33" i="6"/>
  <c r="E33" i="6"/>
  <c r="D33" i="6"/>
  <c r="B33" i="6"/>
  <c r="D62" i="6"/>
  <c r="C62" i="6"/>
  <c r="E62" i="6"/>
  <c r="B62" i="6"/>
  <c r="A62" i="6"/>
  <c r="E93" i="6"/>
  <c r="A93" i="6"/>
  <c r="C93" i="6"/>
  <c r="B93" i="6"/>
  <c r="D93" i="6"/>
  <c r="D147" i="6"/>
  <c r="C147" i="6"/>
  <c r="B147" i="6"/>
  <c r="A147" i="6"/>
  <c r="E147" i="6"/>
  <c r="C41" i="6"/>
  <c r="B41" i="6"/>
  <c r="A41" i="6"/>
  <c r="E41" i="6"/>
  <c r="D41" i="6"/>
  <c r="C57" i="6"/>
  <c r="B57" i="6"/>
  <c r="A57" i="6"/>
  <c r="E57" i="6"/>
  <c r="D57" i="6"/>
  <c r="C73" i="6"/>
  <c r="B73" i="6"/>
  <c r="A73" i="6"/>
  <c r="E73" i="6"/>
  <c r="D73" i="6"/>
  <c r="E97" i="6"/>
  <c r="A97" i="6"/>
  <c r="B97" i="6"/>
  <c r="D97" i="6"/>
  <c r="C97" i="6"/>
  <c r="D116" i="6"/>
  <c r="B116" i="6"/>
  <c r="A116" i="6"/>
  <c r="E116" i="6"/>
  <c r="C116" i="6"/>
  <c r="E144" i="6"/>
  <c r="A144" i="6"/>
  <c r="D144" i="6"/>
  <c r="C144" i="6"/>
  <c r="B144" i="6"/>
  <c r="E176" i="6"/>
  <c r="A176" i="6"/>
  <c r="D176" i="6"/>
  <c r="C176" i="6"/>
  <c r="B176" i="6"/>
  <c r="B16" i="6"/>
  <c r="C16" i="6"/>
  <c r="A16" i="6"/>
  <c r="E16" i="6"/>
  <c r="D16" i="6"/>
  <c r="B32" i="6"/>
  <c r="C32" i="6"/>
  <c r="A32" i="6"/>
  <c r="E32" i="6"/>
  <c r="D32" i="6"/>
  <c r="B48" i="6"/>
  <c r="E48" i="6"/>
  <c r="A48" i="6"/>
  <c r="D48" i="6"/>
  <c r="C48" i="6"/>
  <c r="B64" i="6"/>
  <c r="E64" i="6"/>
  <c r="A64" i="6"/>
  <c r="D64" i="6"/>
  <c r="C64" i="6"/>
  <c r="B80" i="6"/>
  <c r="E80" i="6"/>
  <c r="A80" i="6"/>
  <c r="D80" i="6"/>
  <c r="C80" i="6"/>
  <c r="E101" i="6"/>
  <c r="A101" i="6"/>
  <c r="D101" i="6"/>
  <c r="C101" i="6"/>
  <c r="B101" i="6"/>
  <c r="D119" i="6"/>
  <c r="C119" i="6"/>
  <c r="E119" i="6"/>
  <c r="B119" i="6"/>
  <c r="A119" i="6"/>
  <c r="D151" i="6"/>
  <c r="C151" i="6"/>
  <c r="E151" i="6"/>
  <c r="B151" i="6"/>
  <c r="A151" i="6"/>
  <c r="D183" i="6"/>
  <c r="C183" i="6"/>
  <c r="E183" i="6"/>
  <c r="B183" i="6"/>
  <c r="A183" i="6"/>
  <c r="B102" i="6"/>
  <c r="D102" i="6"/>
  <c r="C102" i="6"/>
  <c r="E102" i="6"/>
  <c r="A102" i="6"/>
  <c r="C118" i="6"/>
  <c r="B118" i="6"/>
  <c r="E118" i="6"/>
  <c r="D118" i="6"/>
  <c r="A118" i="6"/>
  <c r="C134" i="6"/>
  <c r="B134" i="6"/>
  <c r="E134" i="6"/>
  <c r="D134" i="6"/>
  <c r="A134" i="6"/>
  <c r="C150" i="6"/>
  <c r="B150" i="6"/>
  <c r="E150" i="6"/>
  <c r="D150" i="6"/>
  <c r="A150" i="6"/>
  <c r="C166" i="6"/>
  <c r="B166" i="6"/>
  <c r="E166" i="6"/>
  <c r="D166" i="6"/>
  <c r="A166" i="6"/>
  <c r="C182" i="6"/>
  <c r="B182" i="6"/>
  <c r="E182" i="6"/>
  <c r="D182" i="6"/>
  <c r="A182" i="6"/>
  <c r="B133" i="6"/>
  <c r="E133" i="6"/>
  <c r="A133" i="6"/>
  <c r="D133" i="6"/>
  <c r="C133" i="6"/>
  <c r="B149" i="6"/>
  <c r="E149" i="6"/>
  <c r="A149" i="6"/>
  <c r="D149" i="6"/>
  <c r="C149" i="6"/>
  <c r="B165" i="6"/>
  <c r="E165" i="6"/>
  <c r="A165" i="6"/>
  <c r="D165" i="6"/>
  <c r="C165" i="6"/>
  <c r="B181" i="6"/>
  <c r="E181" i="6"/>
  <c r="A181" i="6"/>
  <c r="D181" i="6"/>
  <c r="C181" i="6"/>
  <c r="E22" i="5"/>
  <c r="E93" i="5"/>
  <c r="E28" i="5"/>
  <c r="E71" i="5"/>
  <c r="E10" i="5"/>
  <c r="E42" i="5"/>
  <c r="E81" i="5"/>
  <c r="E46" i="5"/>
  <c r="E16" i="5"/>
  <c r="E48" i="5"/>
  <c r="E91" i="5"/>
  <c r="E11" i="5"/>
  <c r="E19" i="5"/>
  <c r="E27" i="5"/>
  <c r="E35" i="5"/>
  <c r="E43" i="5"/>
  <c r="E52" i="5"/>
  <c r="E70" i="5"/>
  <c r="E78" i="5"/>
  <c r="E86" i="5"/>
  <c r="E94" i="5"/>
  <c r="E60" i="5"/>
  <c r="E97" i="5"/>
  <c r="E101" i="5"/>
  <c r="E105" i="5"/>
  <c r="E109" i="5"/>
  <c r="E113" i="5"/>
  <c r="E117" i="5"/>
  <c r="E121" i="5"/>
  <c r="E125" i="5"/>
  <c r="E129" i="5"/>
  <c r="E133" i="5"/>
  <c r="E137" i="5"/>
  <c r="E141" i="5"/>
  <c r="E145" i="5"/>
  <c r="E149" i="5"/>
  <c r="E153" i="5"/>
  <c r="E157" i="5"/>
  <c r="E161" i="5"/>
  <c r="E165" i="5"/>
  <c r="E169" i="5"/>
  <c r="E173" i="5"/>
  <c r="E177" i="5"/>
  <c r="E53" i="5"/>
  <c r="E2" i="4"/>
  <c r="D2" i="4" s="1"/>
  <c r="A174" i="5" l="1"/>
  <c r="F174" i="5" s="1"/>
  <c r="G174" i="5" s="1"/>
  <c r="H174" i="5"/>
  <c r="D162" i="5"/>
  <c r="C150" i="5"/>
  <c r="A37" i="5"/>
  <c r="F37" i="5" s="1"/>
  <c r="G37" i="5" s="1"/>
  <c r="A89" i="5"/>
  <c r="F89" i="5" s="1"/>
  <c r="G89" i="5" s="1"/>
  <c r="D79" i="5"/>
  <c r="H167" i="5"/>
  <c r="A119" i="5"/>
  <c r="F119" i="5" s="1"/>
  <c r="G119" i="5" s="1"/>
  <c r="H119" i="5"/>
  <c r="B82" i="5"/>
  <c r="B47" i="5"/>
  <c r="H47" i="5"/>
  <c r="D31" i="5"/>
  <c r="A7" i="5"/>
  <c r="F7" i="5" s="1"/>
  <c r="G7" i="5" s="1"/>
  <c r="C12" i="5"/>
  <c r="C130" i="5"/>
  <c r="A115" i="5"/>
  <c r="F115" i="5" s="1"/>
  <c r="G115" i="5" s="1"/>
  <c r="B44" i="5"/>
  <c r="B98" i="5"/>
  <c r="B67" i="5"/>
  <c r="H89" i="5"/>
  <c r="A167" i="5"/>
  <c r="F167" i="5" s="1"/>
  <c r="G167" i="5" s="1"/>
  <c r="D159" i="5"/>
  <c r="C147" i="5"/>
  <c r="D179" i="5"/>
  <c r="B115" i="5"/>
  <c r="C44" i="5"/>
  <c r="B174" i="5"/>
  <c r="A162" i="5"/>
  <c r="F162" i="5" s="1"/>
  <c r="G162" i="5" s="1"/>
  <c r="H162" i="5"/>
  <c r="D150" i="5"/>
  <c r="A122" i="5"/>
  <c r="F122" i="5" s="1"/>
  <c r="G122" i="5" s="1"/>
  <c r="C98" i="5"/>
  <c r="D37" i="5"/>
  <c r="C67" i="5"/>
  <c r="B89" i="5"/>
  <c r="A79" i="5"/>
  <c r="F79" i="5" s="1"/>
  <c r="G79" i="5" s="1"/>
  <c r="H79" i="5"/>
  <c r="B167" i="5"/>
  <c r="A159" i="5"/>
  <c r="F159" i="5" s="1"/>
  <c r="G159" i="5" s="1"/>
  <c r="H159" i="5"/>
  <c r="D147" i="5"/>
  <c r="C135" i="5"/>
  <c r="B15" i="5"/>
  <c r="A32" i="5"/>
  <c r="F32" i="5" s="1"/>
  <c r="G32" i="5" s="1"/>
  <c r="H32" i="5"/>
  <c r="A166" i="5"/>
  <c r="F166" i="5" s="1"/>
  <c r="G166" i="5" s="1"/>
  <c r="H166" i="5"/>
  <c r="A118" i="5"/>
  <c r="F118" i="5" s="1"/>
  <c r="G118" i="5" s="1"/>
  <c r="H118" i="5"/>
  <c r="C171" i="5"/>
  <c r="B119" i="5"/>
  <c r="A103" i="5"/>
  <c r="F103" i="5" s="1"/>
  <c r="G103" i="5" s="1"/>
  <c r="H103" i="5"/>
  <c r="C82" i="5"/>
  <c r="C47" i="5"/>
  <c r="B31" i="5"/>
  <c r="H31" i="5"/>
  <c r="D7" i="5"/>
  <c r="D12" i="5"/>
  <c r="B154" i="5"/>
  <c r="A142" i="5"/>
  <c r="F142" i="5" s="1"/>
  <c r="G142" i="5" s="1"/>
  <c r="H142" i="5"/>
  <c r="D130" i="5"/>
  <c r="A54" i="5"/>
  <c r="F54" i="5" s="1"/>
  <c r="G54" i="5" s="1"/>
  <c r="H54" i="5"/>
  <c r="A18" i="5"/>
  <c r="F18" i="5" s="1"/>
  <c r="G18" i="5" s="1"/>
  <c r="C179" i="5"/>
  <c r="H115" i="5"/>
  <c r="A179" i="5"/>
  <c r="F179" i="5" s="1"/>
  <c r="G179" i="5" s="1"/>
  <c r="A150" i="5"/>
  <c r="F150" i="5" s="1"/>
  <c r="G150" i="5" s="1"/>
  <c r="B37" i="5"/>
  <c r="A147" i="5"/>
  <c r="F147" i="5" s="1"/>
  <c r="G147" i="5" s="1"/>
  <c r="A130" i="5"/>
  <c r="F130" i="5" s="1"/>
  <c r="G130" i="5" s="1"/>
  <c r="C175" i="5"/>
  <c r="C127" i="5"/>
  <c r="C90" i="5"/>
  <c r="D23" i="5"/>
  <c r="B26" i="5"/>
  <c r="A138" i="5"/>
  <c r="F138" i="5" s="1"/>
  <c r="G138" i="5" s="1"/>
  <c r="H138" i="5"/>
  <c r="D123" i="5"/>
  <c r="C56" i="5"/>
  <c r="A74" i="5"/>
  <c r="F74" i="5" s="1"/>
  <c r="G74" i="5" s="1"/>
  <c r="H74" i="5"/>
  <c r="C65" i="5"/>
  <c r="C106" i="5"/>
  <c r="A64" i="5"/>
  <c r="F64" i="5" s="1"/>
  <c r="G64" i="5" s="1"/>
  <c r="H64" i="5"/>
  <c r="C24" i="5"/>
  <c r="D180" i="5"/>
  <c r="B155" i="5"/>
  <c r="D170" i="5"/>
  <c r="B30" i="5"/>
  <c r="D175" i="5"/>
  <c r="D127" i="5"/>
  <c r="D90" i="5"/>
  <c r="B23" i="5"/>
  <c r="C26" i="5"/>
  <c r="B138" i="5"/>
  <c r="A123" i="5"/>
  <c r="F123" i="5" s="1"/>
  <c r="G123" i="5" s="1"/>
  <c r="H123" i="5"/>
  <c r="B56" i="5"/>
  <c r="B74" i="5"/>
  <c r="D65" i="5"/>
  <c r="D106" i="5"/>
  <c r="B64" i="5"/>
  <c r="D24" i="5"/>
  <c r="A180" i="5"/>
  <c r="F180" i="5" s="1"/>
  <c r="G180" i="5" s="1"/>
  <c r="B180" i="5"/>
  <c r="C155" i="5"/>
  <c r="A170" i="5"/>
  <c r="F170" i="5" s="1"/>
  <c r="G170" i="5" s="1"/>
  <c r="H170" i="5"/>
  <c r="C30" i="5"/>
  <c r="A175" i="5"/>
  <c r="F175" i="5" s="1"/>
  <c r="G175" i="5" s="1"/>
  <c r="A127" i="5"/>
  <c r="F127" i="5" s="1"/>
  <c r="G127" i="5" s="1"/>
  <c r="A90" i="5"/>
  <c r="F90" i="5" s="1"/>
  <c r="G90" i="5" s="1"/>
  <c r="A65" i="5"/>
  <c r="F65" i="5" s="1"/>
  <c r="G65" i="5" s="1"/>
  <c r="A106" i="5"/>
  <c r="F106" i="5" s="1"/>
  <c r="G106" i="5" s="1"/>
  <c r="H15" i="5"/>
  <c r="H12" i="5"/>
  <c r="H169" i="5"/>
  <c r="D169" i="5"/>
  <c r="C169" i="5"/>
  <c r="B169" i="5"/>
  <c r="A169" i="5"/>
  <c r="F169" i="5" s="1"/>
  <c r="G169" i="5" s="1"/>
  <c r="H121" i="5"/>
  <c r="D121" i="5"/>
  <c r="C121" i="5"/>
  <c r="B121" i="5"/>
  <c r="A121" i="5"/>
  <c r="F121" i="5" s="1"/>
  <c r="G121" i="5" s="1"/>
  <c r="H52" i="5"/>
  <c r="D52" i="5"/>
  <c r="B52" i="5"/>
  <c r="C52" i="5"/>
  <c r="A52" i="5"/>
  <c r="F52" i="5" s="1"/>
  <c r="G52" i="5" s="1"/>
  <c r="H22" i="5"/>
  <c r="D22" i="5"/>
  <c r="C22" i="5"/>
  <c r="B22" i="5"/>
  <c r="A22" i="5"/>
  <c r="F22" i="5" s="1"/>
  <c r="G22" i="5" s="1"/>
  <c r="H148" i="5"/>
  <c r="D148" i="5"/>
  <c r="C148" i="5"/>
  <c r="B148" i="5"/>
  <c r="A148" i="5"/>
  <c r="F148" i="5" s="1"/>
  <c r="G148" i="5" s="1"/>
  <c r="H116" i="5"/>
  <c r="D116" i="5"/>
  <c r="C116" i="5"/>
  <c r="B116" i="5"/>
  <c r="A116" i="5"/>
  <c r="F116" i="5" s="1"/>
  <c r="G116" i="5" s="1"/>
  <c r="H41" i="5"/>
  <c r="D41" i="5"/>
  <c r="A41" i="5"/>
  <c r="F41" i="5" s="1"/>
  <c r="G41" i="5" s="1"/>
  <c r="C41" i="5"/>
  <c r="B41" i="5"/>
  <c r="H63" i="5"/>
  <c r="D63" i="5"/>
  <c r="C63" i="5"/>
  <c r="B63" i="5"/>
  <c r="A63" i="5"/>
  <c r="F63" i="5" s="1"/>
  <c r="G63" i="5" s="1"/>
  <c r="H117" i="5"/>
  <c r="D117" i="5"/>
  <c r="C117" i="5"/>
  <c r="B117" i="5"/>
  <c r="A117" i="5"/>
  <c r="F117" i="5" s="1"/>
  <c r="G117" i="5" s="1"/>
  <c r="H86" i="5"/>
  <c r="D86" i="5"/>
  <c r="C86" i="5"/>
  <c r="B86" i="5"/>
  <c r="A86" i="5"/>
  <c r="F86" i="5" s="1"/>
  <c r="G86" i="5" s="1"/>
  <c r="H46" i="5"/>
  <c r="D46" i="5"/>
  <c r="C46" i="5"/>
  <c r="B46" i="5"/>
  <c r="A46" i="5"/>
  <c r="F46" i="5" s="1"/>
  <c r="G46" i="5" s="1"/>
  <c r="D2" i="7"/>
  <c r="E2" i="5"/>
  <c r="H176" i="5"/>
  <c r="D176" i="5"/>
  <c r="C176" i="5"/>
  <c r="B176" i="5"/>
  <c r="A176" i="5"/>
  <c r="F176" i="5" s="1"/>
  <c r="G176" i="5" s="1"/>
  <c r="H160" i="5"/>
  <c r="D160" i="5"/>
  <c r="C160" i="5"/>
  <c r="B160" i="5"/>
  <c r="A160" i="5"/>
  <c r="F160" i="5" s="1"/>
  <c r="G160" i="5" s="1"/>
  <c r="H144" i="5"/>
  <c r="D144" i="5"/>
  <c r="C144" i="5"/>
  <c r="B144" i="5"/>
  <c r="A144" i="5"/>
  <c r="F144" i="5" s="1"/>
  <c r="G144" i="5" s="1"/>
  <c r="H128" i="5"/>
  <c r="D128" i="5"/>
  <c r="C128" i="5"/>
  <c r="B128" i="5"/>
  <c r="A128" i="5"/>
  <c r="F128" i="5" s="1"/>
  <c r="G128" i="5" s="1"/>
  <c r="H112" i="5"/>
  <c r="D112" i="5"/>
  <c r="C112" i="5"/>
  <c r="B112" i="5"/>
  <c r="A112" i="5"/>
  <c r="F112" i="5" s="1"/>
  <c r="G112" i="5" s="1"/>
  <c r="H96" i="5"/>
  <c r="D96" i="5"/>
  <c r="C96" i="5"/>
  <c r="B96" i="5"/>
  <c r="A96" i="5"/>
  <c r="F96" i="5" s="1"/>
  <c r="G96" i="5" s="1"/>
  <c r="H76" i="5"/>
  <c r="D76" i="5"/>
  <c r="C76" i="5"/>
  <c r="B76" i="5"/>
  <c r="A76" i="5"/>
  <c r="F76" i="5" s="1"/>
  <c r="G76" i="5" s="1"/>
  <c r="H33" i="5"/>
  <c r="D33" i="5"/>
  <c r="A33" i="5"/>
  <c r="F33" i="5" s="1"/>
  <c r="G33" i="5" s="1"/>
  <c r="C33" i="5"/>
  <c r="B33" i="5"/>
  <c r="H83" i="5"/>
  <c r="D83" i="5"/>
  <c r="C83" i="5"/>
  <c r="B83" i="5"/>
  <c r="A83" i="5"/>
  <c r="F83" i="5" s="1"/>
  <c r="G83" i="5" s="1"/>
  <c r="H73" i="5"/>
  <c r="D73" i="5"/>
  <c r="C73" i="5"/>
  <c r="B73" i="5"/>
  <c r="A73" i="5"/>
  <c r="F73" i="5" s="1"/>
  <c r="G73" i="5" s="1"/>
  <c r="H20" i="5"/>
  <c r="D20" i="5"/>
  <c r="C20" i="5"/>
  <c r="B20" i="5"/>
  <c r="A20" i="5"/>
  <c r="F20" i="5" s="1"/>
  <c r="G20" i="5" s="1"/>
  <c r="H24" i="5"/>
  <c r="H6" i="5"/>
  <c r="H13" i="5"/>
  <c r="C2" i="6"/>
  <c r="H137" i="5"/>
  <c r="D137" i="5"/>
  <c r="C137" i="5"/>
  <c r="B137" i="5"/>
  <c r="A137" i="5"/>
  <c r="F137" i="5" s="1"/>
  <c r="G137" i="5" s="1"/>
  <c r="H94" i="5"/>
  <c r="D94" i="5"/>
  <c r="C94" i="5"/>
  <c r="B94" i="5"/>
  <c r="A94" i="5"/>
  <c r="F94" i="5" s="1"/>
  <c r="G94" i="5" s="1"/>
  <c r="H16" i="5"/>
  <c r="D16" i="5"/>
  <c r="C16" i="5"/>
  <c r="B16" i="5"/>
  <c r="A16" i="5"/>
  <c r="F16" i="5" s="1"/>
  <c r="G16" i="5" s="1"/>
  <c r="H51" i="5"/>
  <c r="D51" i="5"/>
  <c r="A51" i="5"/>
  <c r="F51" i="5" s="1"/>
  <c r="G51" i="5" s="1"/>
  <c r="C51" i="5"/>
  <c r="B51" i="5"/>
  <c r="H84" i="5"/>
  <c r="D84" i="5"/>
  <c r="C84" i="5"/>
  <c r="B84" i="5"/>
  <c r="A84" i="5"/>
  <c r="F84" i="5" s="1"/>
  <c r="G84" i="5" s="1"/>
  <c r="H14" i="5"/>
  <c r="D14" i="5"/>
  <c r="C14" i="5"/>
  <c r="B14" i="5"/>
  <c r="A14" i="5"/>
  <c r="F14" i="5" s="1"/>
  <c r="G14" i="5" s="1"/>
  <c r="C1" i="6"/>
  <c r="H53" i="5"/>
  <c r="D53" i="5"/>
  <c r="C53" i="5"/>
  <c r="B53" i="5"/>
  <c r="A53" i="5"/>
  <c r="F53" i="5" s="1"/>
  <c r="G53" i="5" s="1"/>
  <c r="H133" i="5"/>
  <c r="D133" i="5"/>
  <c r="C133" i="5"/>
  <c r="B133" i="5"/>
  <c r="A133" i="5"/>
  <c r="F133" i="5" s="1"/>
  <c r="G133" i="5" s="1"/>
  <c r="H43" i="5"/>
  <c r="D43" i="5"/>
  <c r="A43" i="5"/>
  <c r="F43" i="5" s="1"/>
  <c r="G43" i="5" s="1"/>
  <c r="C43" i="5"/>
  <c r="B43" i="5"/>
  <c r="H71" i="5"/>
  <c r="D71" i="5"/>
  <c r="C71" i="5"/>
  <c r="B71" i="5"/>
  <c r="A71" i="5"/>
  <c r="F71" i="5" s="1"/>
  <c r="G71" i="5" s="1"/>
  <c r="H161" i="5"/>
  <c r="D161" i="5"/>
  <c r="C161" i="5"/>
  <c r="B161" i="5"/>
  <c r="A161" i="5"/>
  <c r="F161" i="5" s="1"/>
  <c r="G161" i="5" s="1"/>
  <c r="H129" i="5"/>
  <c r="D129" i="5"/>
  <c r="C129" i="5"/>
  <c r="B129" i="5"/>
  <c r="A129" i="5"/>
  <c r="F129" i="5" s="1"/>
  <c r="G129" i="5" s="1"/>
  <c r="H97" i="5"/>
  <c r="D97" i="5"/>
  <c r="C97" i="5"/>
  <c r="B97" i="5"/>
  <c r="A97" i="5"/>
  <c r="F97" i="5" s="1"/>
  <c r="G97" i="5" s="1"/>
  <c r="H91" i="5"/>
  <c r="D91" i="5"/>
  <c r="C91" i="5"/>
  <c r="B91" i="5"/>
  <c r="A91" i="5"/>
  <c r="F91" i="5" s="1"/>
  <c r="G91" i="5" s="1"/>
  <c r="H28" i="5"/>
  <c r="D28" i="5"/>
  <c r="C28" i="5"/>
  <c r="B28" i="5"/>
  <c r="A28" i="5"/>
  <c r="F28" i="5" s="1"/>
  <c r="G28" i="5" s="1"/>
  <c r="H23" i="5"/>
  <c r="H21" i="5"/>
  <c r="F4" i="5"/>
  <c r="G4" i="5" s="1"/>
  <c r="B182" i="5"/>
  <c r="D182" i="5"/>
  <c r="C182" i="5"/>
  <c r="A182" i="5"/>
  <c r="F182" i="5" s="1"/>
  <c r="G182" i="5" s="1"/>
  <c r="H182" i="5"/>
  <c r="H172" i="5"/>
  <c r="D172" i="5"/>
  <c r="C172" i="5"/>
  <c r="B172" i="5"/>
  <c r="A172" i="5"/>
  <c r="F172" i="5" s="1"/>
  <c r="G172" i="5" s="1"/>
  <c r="H156" i="5"/>
  <c r="D156" i="5"/>
  <c r="C156" i="5"/>
  <c r="B156" i="5"/>
  <c r="A156" i="5"/>
  <c r="F156" i="5" s="1"/>
  <c r="G156" i="5" s="1"/>
  <c r="H140" i="5"/>
  <c r="D140" i="5"/>
  <c r="C140" i="5"/>
  <c r="B140" i="5"/>
  <c r="A140" i="5"/>
  <c r="F140" i="5" s="1"/>
  <c r="G140" i="5" s="1"/>
  <c r="H124" i="5"/>
  <c r="D124" i="5"/>
  <c r="C124" i="5"/>
  <c r="B124" i="5"/>
  <c r="A124" i="5"/>
  <c r="F124" i="5" s="1"/>
  <c r="G124" i="5" s="1"/>
  <c r="H108" i="5"/>
  <c r="D108" i="5"/>
  <c r="C108" i="5"/>
  <c r="B108" i="5"/>
  <c r="A108" i="5"/>
  <c r="F108" i="5" s="1"/>
  <c r="G108" i="5" s="1"/>
  <c r="H58" i="5"/>
  <c r="D58" i="5"/>
  <c r="B58" i="5"/>
  <c r="C58" i="5"/>
  <c r="A58" i="5"/>
  <c r="F58" i="5" s="1"/>
  <c r="G58" i="5" s="1"/>
  <c r="H68" i="5"/>
  <c r="D68" i="5"/>
  <c r="C68" i="5"/>
  <c r="B68" i="5"/>
  <c r="A68" i="5"/>
  <c r="F68" i="5" s="1"/>
  <c r="G68" i="5" s="1"/>
  <c r="H25" i="5"/>
  <c r="D25" i="5"/>
  <c r="A25" i="5"/>
  <c r="F25" i="5" s="1"/>
  <c r="G25" i="5" s="1"/>
  <c r="C25" i="5"/>
  <c r="B25" i="5"/>
  <c r="H40" i="5"/>
  <c r="D40" i="5"/>
  <c r="C40" i="5"/>
  <c r="B40" i="5"/>
  <c r="A40" i="5"/>
  <c r="F40" i="5" s="1"/>
  <c r="G40" i="5" s="1"/>
  <c r="H34" i="5"/>
  <c r="D34" i="5"/>
  <c r="C34" i="5"/>
  <c r="B34" i="5"/>
  <c r="A34" i="5"/>
  <c r="F34" i="5" s="1"/>
  <c r="G34" i="5" s="1"/>
  <c r="H77" i="5"/>
  <c r="D77" i="5"/>
  <c r="C77" i="5"/>
  <c r="B77" i="5"/>
  <c r="A77" i="5"/>
  <c r="F77" i="5" s="1"/>
  <c r="G77" i="5" s="1"/>
  <c r="H153" i="5"/>
  <c r="D153" i="5"/>
  <c r="C153" i="5"/>
  <c r="B153" i="5"/>
  <c r="A153" i="5"/>
  <c r="F153" i="5" s="1"/>
  <c r="G153" i="5" s="1"/>
  <c r="H105" i="5"/>
  <c r="D105" i="5"/>
  <c r="C105" i="5"/>
  <c r="B105" i="5"/>
  <c r="A105" i="5"/>
  <c r="F105" i="5" s="1"/>
  <c r="G105" i="5" s="1"/>
  <c r="H19" i="5"/>
  <c r="D19" i="5"/>
  <c r="A19" i="5"/>
  <c r="F19" i="5" s="1"/>
  <c r="G19" i="5" s="1"/>
  <c r="C19" i="5"/>
  <c r="B19" i="5"/>
  <c r="H10" i="5"/>
  <c r="D10" i="5"/>
  <c r="C10" i="5"/>
  <c r="B10" i="5"/>
  <c r="A10" i="5"/>
  <c r="F10" i="5" s="1"/>
  <c r="G10" i="5" s="1"/>
  <c r="H164" i="5"/>
  <c r="D164" i="5"/>
  <c r="C164" i="5"/>
  <c r="B164" i="5"/>
  <c r="A164" i="5"/>
  <c r="F164" i="5" s="1"/>
  <c r="G164" i="5" s="1"/>
  <c r="H132" i="5"/>
  <c r="D132" i="5"/>
  <c r="C132" i="5"/>
  <c r="B132" i="5"/>
  <c r="A132" i="5"/>
  <c r="F132" i="5" s="1"/>
  <c r="G132" i="5" s="1"/>
  <c r="H100" i="5"/>
  <c r="D100" i="5"/>
  <c r="C100" i="5"/>
  <c r="B100" i="5"/>
  <c r="A100" i="5"/>
  <c r="F100" i="5" s="1"/>
  <c r="G100" i="5" s="1"/>
  <c r="H9" i="5"/>
  <c r="D9" i="5"/>
  <c r="A9" i="5"/>
  <c r="F9" i="5" s="1"/>
  <c r="G9" i="5" s="1"/>
  <c r="C9" i="5"/>
  <c r="B9" i="5"/>
  <c r="H5" i="5"/>
  <c r="H7" i="5"/>
  <c r="H165" i="5"/>
  <c r="D165" i="5"/>
  <c r="C165" i="5"/>
  <c r="B165" i="5"/>
  <c r="A165" i="5"/>
  <c r="F165" i="5" s="1"/>
  <c r="G165" i="5" s="1"/>
  <c r="H149" i="5"/>
  <c r="D149" i="5"/>
  <c r="C149" i="5"/>
  <c r="B149" i="5"/>
  <c r="A149" i="5"/>
  <c r="F149" i="5" s="1"/>
  <c r="G149" i="5" s="1"/>
  <c r="H101" i="5"/>
  <c r="D101" i="5"/>
  <c r="C101" i="5"/>
  <c r="B101" i="5"/>
  <c r="A101" i="5"/>
  <c r="F101" i="5" s="1"/>
  <c r="G101" i="5" s="1"/>
  <c r="H11" i="5"/>
  <c r="D11" i="5"/>
  <c r="A11" i="5"/>
  <c r="F11" i="5" s="1"/>
  <c r="G11" i="5" s="1"/>
  <c r="C11" i="5"/>
  <c r="B11" i="5"/>
  <c r="H177" i="5"/>
  <c r="D177" i="5"/>
  <c r="C177" i="5"/>
  <c r="B177" i="5"/>
  <c r="A177" i="5"/>
  <c r="F177" i="5" s="1"/>
  <c r="G177" i="5" s="1"/>
  <c r="H145" i="5"/>
  <c r="D145" i="5"/>
  <c r="C145" i="5"/>
  <c r="B145" i="5"/>
  <c r="A145" i="5"/>
  <c r="F145" i="5" s="1"/>
  <c r="G145" i="5" s="1"/>
  <c r="H113" i="5"/>
  <c r="D113" i="5"/>
  <c r="C113" i="5"/>
  <c r="B113" i="5"/>
  <c r="A113" i="5"/>
  <c r="F113" i="5" s="1"/>
  <c r="G113" i="5" s="1"/>
  <c r="H78" i="5"/>
  <c r="D78" i="5"/>
  <c r="C78" i="5"/>
  <c r="B78" i="5"/>
  <c r="A78" i="5"/>
  <c r="F78" i="5" s="1"/>
  <c r="G78" i="5" s="1"/>
  <c r="H35" i="5"/>
  <c r="D35" i="5"/>
  <c r="A35" i="5"/>
  <c r="F35" i="5" s="1"/>
  <c r="G35" i="5" s="1"/>
  <c r="C35" i="5"/>
  <c r="B35" i="5"/>
  <c r="H81" i="5"/>
  <c r="D81" i="5"/>
  <c r="C81" i="5"/>
  <c r="B81" i="5"/>
  <c r="A81" i="5"/>
  <c r="F81" i="5" s="1"/>
  <c r="G81" i="5" s="1"/>
  <c r="H173" i="5"/>
  <c r="D173" i="5"/>
  <c r="C173" i="5"/>
  <c r="B173" i="5"/>
  <c r="A173" i="5"/>
  <c r="F173" i="5" s="1"/>
  <c r="G173" i="5" s="1"/>
  <c r="H157" i="5"/>
  <c r="D157" i="5"/>
  <c r="C157" i="5"/>
  <c r="B157" i="5"/>
  <c r="A157" i="5"/>
  <c r="F157" i="5" s="1"/>
  <c r="G157" i="5" s="1"/>
  <c r="H141" i="5"/>
  <c r="D141" i="5"/>
  <c r="C141" i="5"/>
  <c r="B141" i="5"/>
  <c r="A141" i="5"/>
  <c r="F141" i="5" s="1"/>
  <c r="G141" i="5" s="1"/>
  <c r="H125" i="5"/>
  <c r="D125" i="5"/>
  <c r="C125" i="5"/>
  <c r="B125" i="5"/>
  <c r="A125" i="5"/>
  <c r="F125" i="5" s="1"/>
  <c r="G125" i="5" s="1"/>
  <c r="H109" i="5"/>
  <c r="D109" i="5"/>
  <c r="C109" i="5"/>
  <c r="B109" i="5"/>
  <c r="A109" i="5"/>
  <c r="F109" i="5" s="1"/>
  <c r="G109" i="5" s="1"/>
  <c r="H60" i="5"/>
  <c r="D60" i="5"/>
  <c r="B60" i="5"/>
  <c r="C60" i="5"/>
  <c r="A60" i="5"/>
  <c r="F60" i="5" s="1"/>
  <c r="G60" i="5" s="1"/>
  <c r="H70" i="5"/>
  <c r="D70" i="5"/>
  <c r="C70" i="5"/>
  <c r="B70" i="5"/>
  <c r="A70" i="5"/>
  <c r="F70" i="5" s="1"/>
  <c r="G70" i="5" s="1"/>
  <c r="H27" i="5"/>
  <c r="D27" i="5"/>
  <c r="A27" i="5"/>
  <c r="F27" i="5" s="1"/>
  <c r="G27" i="5" s="1"/>
  <c r="C27" i="5"/>
  <c r="B27" i="5"/>
  <c r="H48" i="5"/>
  <c r="D48" i="5"/>
  <c r="C48" i="5"/>
  <c r="B48" i="5"/>
  <c r="A48" i="5"/>
  <c r="F48" i="5" s="1"/>
  <c r="G48" i="5" s="1"/>
  <c r="H42" i="5"/>
  <c r="D42" i="5"/>
  <c r="C42" i="5"/>
  <c r="B42" i="5"/>
  <c r="A42" i="5"/>
  <c r="F42" i="5" s="1"/>
  <c r="G42" i="5" s="1"/>
  <c r="H93" i="5"/>
  <c r="D93" i="5"/>
  <c r="C93" i="5"/>
  <c r="B93" i="5"/>
  <c r="A93" i="5"/>
  <c r="F93" i="5" s="1"/>
  <c r="G93" i="5" s="1"/>
  <c r="H4" i="5"/>
  <c r="H59" i="5"/>
  <c r="D59" i="5"/>
  <c r="B59" i="5"/>
  <c r="A59" i="5"/>
  <c r="F59" i="5" s="1"/>
  <c r="G59" i="5" s="1"/>
  <c r="C59" i="5"/>
  <c r="H168" i="5"/>
  <c r="D168" i="5"/>
  <c r="C168" i="5"/>
  <c r="B168" i="5"/>
  <c r="A168" i="5"/>
  <c r="F168" i="5" s="1"/>
  <c r="G168" i="5" s="1"/>
  <c r="H152" i="5"/>
  <c r="D152" i="5"/>
  <c r="C152" i="5"/>
  <c r="B152" i="5"/>
  <c r="A152" i="5"/>
  <c r="F152" i="5" s="1"/>
  <c r="G152" i="5" s="1"/>
  <c r="H136" i="5"/>
  <c r="D136" i="5"/>
  <c r="C136" i="5"/>
  <c r="B136" i="5"/>
  <c r="A136" i="5"/>
  <c r="F136" i="5" s="1"/>
  <c r="G136" i="5" s="1"/>
  <c r="H120" i="5"/>
  <c r="D120" i="5"/>
  <c r="C120" i="5"/>
  <c r="B120" i="5"/>
  <c r="A120" i="5"/>
  <c r="F120" i="5" s="1"/>
  <c r="G120" i="5" s="1"/>
  <c r="H104" i="5"/>
  <c r="D104" i="5"/>
  <c r="C104" i="5"/>
  <c r="B104" i="5"/>
  <c r="A104" i="5"/>
  <c r="F104" i="5" s="1"/>
  <c r="G104" i="5" s="1"/>
  <c r="H92" i="5"/>
  <c r="D92" i="5"/>
  <c r="C92" i="5"/>
  <c r="B92" i="5"/>
  <c r="A92" i="5"/>
  <c r="F92" i="5" s="1"/>
  <c r="G92" i="5" s="1"/>
  <c r="H49" i="5"/>
  <c r="D49" i="5"/>
  <c r="A49" i="5"/>
  <c r="F49" i="5" s="1"/>
  <c r="G49" i="5" s="1"/>
  <c r="C49" i="5"/>
  <c r="B49" i="5"/>
  <c r="H17" i="5"/>
  <c r="D17" i="5"/>
  <c r="A17" i="5"/>
  <c r="F17" i="5" s="1"/>
  <c r="G17" i="5" s="1"/>
  <c r="C17" i="5"/>
  <c r="B17" i="5"/>
  <c r="H8" i="5"/>
  <c r="D8" i="5"/>
  <c r="C8" i="5"/>
  <c r="B8" i="5"/>
  <c r="A8" i="5"/>
  <c r="F8" i="5" s="1"/>
  <c r="G8" i="5" s="1"/>
  <c r="H95" i="5"/>
  <c r="D95" i="5"/>
  <c r="C95" i="5"/>
  <c r="B95" i="5"/>
  <c r="A95" i="5"/>
  <c r="F95" i="5" s="1"/>
  <c r="G95" i="5" s="1"/>
  <c r="H18" i="5"/>
  <c r="E2" i="6"/>
  <c r="C2" i="5" l="1"/>
  <c r="D2" i="6"/>
  <c r="C1" i="5"/>
  <c r="D2" i="5"/>
  <c r="E1" i="2"/>
</calcChain>
</file>

<file path=xl/sharedStrings.xml><?xml version="1.0" encoding="utf-8"?>
<sst xmlns="http://schemas.openxmlformats.org/spreadsheetml/2006/main" count="92" uniqueCount="52">
  <si>
    <t>Kunde</t>
  </si>
  <si>
    <t>Umsatz</t>
  </si>
  <si>
    <t>Ertrag</t>
  </si>
  <si>
    <t>Rechnungbetrag</t>
  </si>
  <si>
    <t>Preisstaffel</t>
  </si>
  <si>
    <t>Marge</t>
  </si>
  <si>
    <t>Marge in %</t>
  </si>
  <si>
    <t>Umsatzziel</t>
  </si>
  <si>
    <t>Gesamt</t>
  </si>
  <si>
    <t>Anz. Kunden</t>
  </si>
  <si>
    <t>Kd.nummer</t>
  </si>
  <si>
    <t>Verkäufer</t>
  </si>
  <si>
    <t>Verkäuferliste</t>
  </si>
  <si>
    <t>Nummer</t>
  </si>
  <si>
    <t>Verkäufernr.</t>
  </si>
  <si>
    <t>Rang Ums.</t>
  </si>
  <si>
    <t>Rang Ertrag</t>
  </si>
  <si>
    <t>Lahm</t>
  </si>
  <si>
    <t>Neuer</t>
  </si>
  <si>
    <t>Ballak</t>
  </si>
  <si>
    <t>Götze</t>
  </si>
  <si>
    <t>Podolski</t>
  </si>
  <si>
    <t>Levandovski</t>
  </si>
  <si>
    <t>Adler</t>
  </si>
  <si>
    <t>Müller</t>
  </si>
  <si>
    <t>Rang</t>
  </si>
  <si>
    <t>Ribery</t>
  </si>
  <si>
    <t>Verstappen</t>
  </si>
  <si>
    <t>Hamilton</t>
  </si>
  <si>
    <t>Vettel</t>
  </si>
  <si>
    <t>Riccardo</t>
  </si>
  <si>
    <t>Alonso</t>
  </si>
  <si>
    <t>Rene</t>
  </si>
  <si>
    <t>Stefan</t>
  </si>
  <si>
    <t>Christian</t>
  </si>
  <si>
    <t>Ralph</t>
  </si>
  <si>
    <t>HSP Verk</t>
  </si>
  <si>
    <t>HSP Ums.</t>
  </si>
  <si>
    <t>HSP Rechnung</t>
  </si>
  <si>
    <t>HSP Namen</t>
  </si>
  <si>
    <t>Angelika</t>
  </si>
  <si>
    <t>HSP Vknr.</t>
  </si>
  <si>
    <t>HSP Vk alpha</t>
  </si>
  <si>
    <t>Räikkönen</t>
  </si>
  <si>
    <t>Bottas</t>
  </si>
  <si>
    <t>Massa</t>
  </si>
  <si>
    <t>Wehrlein</t>
  </si>
  <si>
    <t>Hülkenberg</t>
  </si>
  <si>
    <t>Perez</t>
  </si>
  <si>
    <t>Ericson</t>
  </si>
  <si>
    <t>Ø Umsatz</t>
  </si>
  <si>
    <t>Ø Marge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</si>
</sst>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_ ;\-#,##0\ "/>
  </numFmts>
  <fonts count="3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44" fontId="0" fillId="0" borderId="0" xfId="1" applyFont="1"/>
    <xf numFmtId="9" fontId="0" fillId="0" borderId="0" xfId="0" applyNumberFormat="1"/>
    <xf numFmtId="9" fontId="0" fillId="0" borderId="0" xfId="2" applyFont="1"/>
    <xf numFmtId="44" fontId="0" fillId="0" borderId="0" xfId="0" applyNumberFormat="1"/>
    <xf numFmtId="10" fontId="0" fillId="0" borderId="0" xfId="2" applyNumberFormat="1" applyFont="1"/>
    <xf numFmtId="164" fontId="0" fillId="0" borderId="0" xfId="1" applyNumberFormat="1" applyFont="1"/>
    <xf numFmtId="44" fontId="0" fillId="0" borderId="0" xfId="1" applyNumberFormat="1" applyFont="1"/>
    <xf numFmtId="1" fontId="0" fillId="0" borderId="0" xfId="0" applyNumberFormat="1"/>
    <xf numFmtId="0" fontId="0" fillId="0" borderId="0" xfId="0" applyFill="1"/>
    <xf numFmtId="0" fontId="0" fillId="0" borderId="0" xfId="0" applyProtection="1">
      <protection locked="0"/>
    </xf>
    <xf numFmtId="9" fontId="0" fillId="0" borderId="0" xfId="2" applyFont="1" applyProtection="1"/>
    <xf numFmtId="44" fontId="0" fillId="0" borderId="0" xfId="0" applyNumberFormat="1" applyProtection="1"/>
    <xf numFmtId="1" fontId="0" fillId="0" borderId="0" xfId="0" applyNumberFormat="1" applyProtection="1"/>
    <xf numFmtId="0" fontId="0" fillId="0" borderId="0" xfId="0" applyProtection="1"/>
    <xf numFmtId="164" fontId="0" fillId="0" borderId="0" xfId="1" applyNumberFormat="1" applyFont="1" applyProtection="1"/>
    <xf numFmtId="44" fontId="0" fillId="0" borderId="0" xfId="1" applyFont="1" applyProtection="1">
      <protection locked="0"/>
    </xf>
    <xf numFmtId="44" fontId="2" fillId="0" borderId="0" xfId="1" applyFont="1" applyProtection="1">
      <protection locked="0"/>
    </xf>
    <xf numFmtId="9" fontId="2" fillId="0" borderId="0" xfId="2" applyFont="1" applyProtection="1"/>
    <xf numFmtId="164" fontId="2" fillId="0" borderId="0" xfId="1" applyNumberFormat="1" applyFont="1" applyProtection="1"/>
    <xf numFmtId="0" fontId="0" fillId="2" borderId="0" xfId="0" applyFill="1" applyProtection="1">
      <protection locked="0"/>
    </xf>
    <xf numFmtId="44" fontId="0" fillId="2" borderId="0" xfId="1" applyFont="1" applyFill="1" applyProtection="1">
      <protection locked="0"/>
    </xf>
    <xf numFmtId="44" fontId="0" fillId="3" borderId="0" xfId="1" applyFont="1" applyFill="1"/>
    <xf numFmtId="0" fontId="0" fillId="3" borderId="0" xfId="0" applyFill="1"/>
    <xf numFmtId="0" fontId="0" fillId="2" borderId="0" xfId="0" applyFill="1"/>
  </cellXfs>
  <cellStyles count="3">
    <cellStyle name="Prozent" xfId="2" builtinId="5"/>
    <cellStyle name="Standard" xfId="0" builtinId="0"/>
    <cellStyle name="Währung" xfId="1" builtinId="4"/>
  </cellStyles>
  <dxfs count="37">
    <dxf>
      <numFmt numFmtId="0" formatCode="General"/>
    </dxf>
    <dxf>
      <numFmt numFmtId="0" formatCode="General"/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_ ;\-#,##0\ "/>
      <protection locked="1" hidden="0"/>
    </dxf>
    <dxf>
      <numFmt numFmtId="1" formatCode="0"/>
      <protection locked="1" hidden="0"/>
    </dxf>
    <dxf>
      <numFmt numFmtId="1" formatCode="0"/>
      <protection locked="1" hidden="0"/>
    </dxf>
    <dxf>
      <protection locked="1" hidden="0"/>
    </dxf>
    <dxf>
      <numFmt numFmtId="34" formatCode="_-* #,##0.00\ &quot;€&quot;_-;\-* #,##0.00\ &quot;€&quot;_-;_-* &quot;-&quot;??\ &quot;€&quot;_-;_-@_-"/>
      <protection locked="1" hidden="0"/>
    </dxf>
    <dxf>
      <numFmt numFmtId="34" formatCode="_-* #,##0.00\ &quot;€&quot;_-;\-* #,##0.00\ &quot;€&quot;_-;_-* &quot;-&quot;??\ &quot;€&quot;_-;_-@_-"/>
      <protection locked="1" hidden="0"/>
    </dxf>
    <dxf>
      <numFmt numFmtId="1" formatCode="0"/>
      <protection locked="1" hidden="0"/>
    </dxf>
    <dxf>
      <numFmt numFmtId="34" formatCode="_-* #,##0.00\ &quot;€&quot;_-;\-* #,##0.00\ &quot;€&quot;_-;_-* &quot;-&quot;??\ &quot;€&quot;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Gesamtaufstellung" displayName="Gesamtaufstellung" ref="A3:M24" totalsRowShown="0">
  <autoFilter ref="A3:M24"/>
  <tableColumns count="13">
    <tableColumn id="1" name="Kd.nummer" dataDxfId="36"/>
    <tableColumn id="2" name="Kunde" dataDxfId="35"/>
    <tableColumn id="3" name="Umsatz" dataDxfId="34" dataCellStyle="Währung"/>
    <tableColumn id="4" name="Marge in %" dataDxfId="33" dataCellStyle="Prozent">
      <calculatedColumnFormula>IFERROR(INDEX(Marge,MATCH(G4,Umsatzziel,1)),0.17)</calculatedColumnFormula>
    </tableColumn>
    <tableColumn id="5" name="Rechnungbetrag" dataDxfId="32">
      <calculatedColumnFormula>C4*D4</calculatedColumnFormula>
    </tableColumn>
    <tableColumn id="6" name="Verkäufer" dataDxfId="31">
      <calculatedColumnFormula>INDEX(Verkäufer[Verkäufer],MATCH(LEFT(Gesamtaufstellung[Kd.nummer],2)/1,Verkäufer[Nummer],0))</calculatedColumnFormula>
    </tableColumn>
    <tableColumn id="7" name="HSP Ums." dataDxfId="30">
      <calculatedColumnFormula>C4+ROW()/10000</calculatedColumnFormula>
    </tableColumn>
    <tableColumn id="12" name="HSP Rechnung" dataDxfId="29">
      <calculatedColumnFormula>E4+ROW()/100000</calculatedColumnFormula>
    </tableColumn>
    <tableColumn id="8" name="HSP Namen" dataDxfId="28">
      <calculatedColumnFormula>COUNTIF(Kunde,"&lt;="&amp;Kunde)</calculatedColumnFormula>
    </tableColumn>
    <tableColumn id="11" name="HSP Vk alpha" dataDxfId="27">
      <calculatedColumnFormula>INDEX(Verkäufer[HSP Verk],MATCH(Gesamtaufstellung[Verkäufer],Verkäufer[Verkäufer],0))+ROW()/100000</calculatedColumnFormula>
    </tableColumn>
    <tableColumn id="13" name="HSP Vknr." dataDxfId="26">
      <calculatedColumnFormula>LEFT(Gesamtaufstellung[[#This Row],[Kd.nummer]],2)/1</calculatedColumnFormula>
    </tableColumn>
    <tableColumn id="9" name="Rang Ums." dataDxfId="25" dataCellStyle="Währung">
      <calculatedColumnFormula>_xlfn.RANK.EQ(C4,Umsatz,0)</calculatedColumnFormula>
    </tableColumn>
    <tableColumn id="10" name="Rang Ertrag" dataDxfId="24">
      <calculatedColumnFormula>_xlfn.RANK.EQ(E4,Rechnungbetrag,0)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Verkäufer" displayName="Verkäufer" ref="A2:H7" totalsRowShown="0" dataDxfId="23" dataCellStyle="Währung">
  <autoFilter ref="A2:H7"/>
  <tableColumns count="8">
    <tableColumn id="1" name="Nummer"/>
    <tableColumn id="2" name="Verkäufer"/>
    <tableColumn id="8" name="HSP Verk" dataDxfId="1">
      <calculatedColumnFormula>COUNTIF(Verkäufer[Verkäufer],"&lt;="&amp;Verkäufer[Verkäufer])</calculatedColumnFormula>
    </tableColumn>
    <tableColumn id="3" name="Anz. Kunden">
      <calculatedColumnFormula>COUNTIF(Gesamtaufstellung[HSP Vknr.],A3)</calculatedColumnFormula>
    </tableColumn>
    <tableColumn id="4" name="Umsatz" dataDxfId="22" dataCellStyle="Währung">
      <calculatedColumnFormula>SUMIF(Gesamtaufstellung[Verkäufer],B3,Gesamtaufstellung[Umsatz])</calculatedColumnFormula>
    </tableColumn>
    <tableColumn id="5" name="Ø Umsatz" dataDxfId="21" dataCellStyle="Währung">
      <calculatedColumnFormula>E3/D3</calculatedColumnFormula>
    </tableColumn>
    <tableColumn id="6" name="Ertrag" dataDxfId="20" dataCellStyle="Währung">
      <calculatedColumnFormula>SUMIF(Gesamtaufstellung[Verkäufer],B3,Gesamtaufstellung[Rechnungbetrag])</calculatedColumnFormula>
    </tableColumn>
    <tableColumn id="7" name="Ø Marge" dataDxfId="19" dataCellStyle="Prozent">
      <calculatedColumnFormula>G3/E3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7" name="Preisstaffel" displayName="Preisstaffel" ref="K2:L7" totalsRowShown="0">
  <autoFilter ref="K2:L7"/>
  <tableColumns count="2">
    <tableColumn id="1" name="Umsatzziel" dataDxfId="18" dataCellStyle="Währung"/>
    <tableColumn id="2" name="Marge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nach_Umsatz" displayName="nach_Umsatz" ref="A3:H183" totalsRowShown="0">
  <autoFilter ref="A3:H183"/>
  <tableColumns count="8">
    <tableColumn id="1" name="Kd.nummer">
      <calculatedColumnFormula>IFERROR(INDEX(Gesamtaufstellung[Kd.nummer],MATCH('nach Umsatz'!C4,Gesamtaufstellung[HSP Ums.],0)),"")</calculatedColumnFormula>
    </tableColumn>
    <tableColumn id="2" name="Kunde">
      <calculatedColumnFormula>IFERROR(INDEX(Gesamtaufstellung[Kunde],MATCH(C4,Gesamtaufstellung[HSP Ums.],0)),"")</calculatedColumnFormula>
    </tableColumn>
    <tableColumn id="3" name="Umsatz" dataDxfId="16" dataCellStyle="Währung">
      <calculatedColumnFormula>IFERROR(LARGE(Gesamtaufstellung[HSP Ums.],ROW()-3),"")</calculatedColumnFormula>
    </tableColumn>
    <tableColumn id="4" name="Marge in %" dataDxfId="15" dataCellStyle="Prozent">
      <calculatedColumnFormula>IFERROR(INDEX(Gesamtaufstellung[Marge in %],MATCH('nach Umsatz'!C4,Gesamtaufstellung[HSP Ums.],0)),"")</calculatedColumnFormula>
    </tableColumn>
    <tableColumn id="5" name="Rechnungbetrag" dataDxfId="14" dataCellStyle="Währung">
      <calculatedColumnFormula>IFERROR(INDEX(Gesamtaufstellung[Rechnungbetrag],MATCH('nach Umsatz'!C4,Gesamtaufstellung[HSP Ums.],0)),"")</calculatedColumnFormula>
    </tableColumn>
    <tableColumn id="6" name="Verkäufernr.">
      <calculatedColumnFormula>IFERROR(LEFT(A4,2),"")</calculatedColumnFormula>
    </tableColumn>
    <tableColumn id="9" name="Verkäufer">
      <calculatedColumnFormula>IFERROR(INDEX(Verkäufer[Verkäufer],MATCH(ROUND(nach_Umsatz[[#This Row],[Verkäufernr.]],0),Verkäufer[Nummer],0)),"")</calculatedColumnFormula>
    </tableColumn>
    <tableColumn id="10" name="Rang">
      <calculatedColumnFormula>IFERROR(_xlfn.RANK.EQ(C4,$C$4:$C$99,0),"")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nach_Ertrag" displayName="nach_Ertrag" ref="A3:H183" totalsRowShown="0">
  <autoFilter ref="A3:H183"/>
  <tableColumns count="8">
    <tableColumn id="1" name="Kd.nummer">
      <calculatedColumnFormula>IFERROR(INDEX(Gesamtaufstellung[Kd.nummer],MATCH(E4,Hilfsspalte_Rechnung,0)),"")</calculatedColumnFormula>
    </tableColumn>
    <tableColumn id="2" name="Kunde">
      <calculatedColumnFormula>IFERROR(INDEX(Gesamtaufstellung[Kunde],MATCH(E4,Hilfsspalte_Rechnung,0)),"")</calculatedColumnFormula>
    </tableColumn>
    <tableColumn id="3" name="Umsatz" dataDxfId="13" dataCellStyle="Währung">
      <calculatedColumnFormula>IFERROR(INDEX(Gesamtaufstellung[HSP Ums.],MATCH(E4,Hilfsspalte_Rechnung,0)),"")</calculatedColumnFormula>
    </tableColumn>
    <tableColumn id="4" name="Marge in %" dataDxfId="12" dataCellStyle="Prozent">
      <calculatedColumnFormula>IFERROR(INDEX(Gesamtaufstellung[Marge in %],MATCH(E4,Hilfsspalte_Rechnung,0)),"")</calculatedColumnFormula>
    </tableColumn>
    <tableColumn id="5" name="Rechnungbetrag" dataDxfId="11" dataCellStyle="Währung">
      <calculatedColumnFormula>IFERROR(LARGE(Hilfsspalte_Rechnung,ROW()-3),"")</calculatedColumnFormula>
    </tableColumn>
    <tableColumn id="6" name="Verkäufernr.">
      <calculatedColumnFormula>IFERROR(LEFT(A4,2),"")</calculatedColumnFormula>
    </tableColumn>
    <tableColumn id="9" name="Verkäufer">
      <calculatedColumnFormula>IFERROR(INDEX(Verkäufer[Verkäufer],MATCH(ROUND(nach_Ertrag[[#This Row],[Verkäufernr.]],0),Verkäufer[Nummer],0)),"")</calculatedColumnFormula>
    </tableColumn>
    <tableColumn id="10" name="Rang">
      <calculatedColumnFormula>IFERROR(_xlfn.RANK.EQ(E4,$E$4:$E$99,0),"")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nach_Verkäufer" displayName="nach_Verkäufer" ref="A3:G183" totalsRowShown="0">
  <autoFilter ref="A3:G183"/>
  <tableColumns count="7">
    <tableColumn id="1" name="Kd.nummer">
      <calculatedColumnFormula>IFERROR(INDEX(Gesamtaufstellung[Kd.nummer],MATCH(F4,Gesamtaufstellung[HSP Vk alpha],0)),"")</calculatedColumnFormula>
    </tableColumn>
    <tableColumn id="2" name="Kunde">
      <calculatedColumnFormula>IFERROR(INDEX(Gesamtaufstellung[Kunde],MATCH(F4,Gesamtaufstellung[HSP Vk alpha],0)),"")</calculatedColumnFormula>
    </tableColumn>
    <tableColumn id="3" name="Umsatz" dataDxfId="10" dataCellStyle="Währung">
      <calculatedColumnFormula>IFERROR(INDEX(Gesamtaufstellung[HSP Ums.],MATCH(F4,Gesamtaufstellung[HSP Vk alpha],0)),"")</calculatedColumnFormula>
    </tableColumn>
    <tableColumn id="4" name="Marge in %" dataDxfId="9" dataCellStyle="Prozent">
      <calculatedColumnFormula>IFERROR(INDEX(Gesamtaufstellung[Marge in %],MATCH(F4,Gesamtaufstellung[HSP Vk alpha],0)),"")</calculatedColumnFormula>
    </tableColumn>
    <tableColumn id="5" name="Rechnungbetrag" dataDxfId="8" dataCellStyle="Währung">
      <calculatedColumnFormula>IFERROR(INDEX(Gesamtaufstellung[Rechnungbetrag],MATCH('nach Verkäufer'!F4,Gesamtaufstellung[HSP Vk alpha],0)),"")</calculatedColumnFormula>
    </tableColumn>
    <tableColumn id="6" name="HSP Vknr." dataDxfId="7">
      <calculatedColumnFormula>IFERROR(_xlfn.AGGREGATE(15,6,Gesamtaufstellung[HSP Vk alpha],ROW()-3),"")</calculatedColumnFormula>
    </tableColumn>
    <tableColumn id="9" name="Verkäufer" dataDxfId="0">
      <calculatedColumnFormula>IFERROR(INDEX(Gesamtaufstellung[Verkäufer],MATCH(nach_Verkäufer[HSP Vknr.],Gesamtaufstellung[HSP Vk alpha],0)),"")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6" name="nach_Kunden" displayName="nach_Kunden" ref="A3:H183" totalsRowShown="0">
  <autoFilter ref="A3:H183"/>
  <tableColumns count="8">
    <tableColumn id="1" name="Kd.nummer">
      <calculatedColumnFormula>IFERROR(INDEX(Gesamtaufstellung[Kd.nummer],MATCH('nach Kunden'!B4,Gesamtaufstellung[Kunde],0)),"")</calculatedColumnFormula>
    </tableColumn>
    <tableColumn id="2" name="Kunde">
      <calculatedColumnFormula>IFERROR(INDEX(Gesamtaufstellung[Kunde],MATCH('nach Kunden'!H4,Gesamtaufstellung[HSP Namen],0)),"")</calculatedColumnFormula>
    </tableColumn>
    <tableColumn id="3" name="Umsatz" dataDxfId="6" dataCellStyle="Währung">
      <calculatedColumnFormula>IFERROR(INDEX(Gesamtaufstellung[HSP Ums.],MATCH('nach Kunden'!H4,Gesamtaufstellung[HSP Namen],0)),"")</calculatedColumnFormula>
    </tableColumn>
    <tableColumn id="4" name="Marge in %" dataDxfId="5" dataCellStyle="Prozent">
      <calculatedColumnFormula>IFERROR(INDEX(Gesamtaufstellung[Marge in %],MATCH('nach Kunden'!H4,Gesamtaufstellung[HSP Namen],0)),"")</calculatedColumnFormula>
    </tableColumn>
    <tableColumn id="5" name="Rechnungbetrag" dataDxfId="4" dataCellStyle="Währung">
      <calculatedColumnFormula>IFERROR(INDEX(Gesamtaufstellung[Rechnungbetrag],MATCH('nach Kunden'!H4,Gesamtaufstellung[HSP Namen],0)),"")</calculatedColumnFormula>
    </tableColumn>
    <tableColumn id="6" name="Verkäufernr." dataDxfId="3">
      <calculatedColumnFormula>IFERROR(LEFT(A4,2),"")</calculatedColumnFormula>
    </tableColumn>
    <tableColumn id="9" name="Verkäufer" dataDxfId="2">
      <calculatedColumnFormula>IFERROR(INDEX(Verkäufer[Verkäufer],MATCH(ROUND(nach_Kunden[[#This Row],[Verkäufernr.]],0),Verkäufer[Nummer],0)),"")</calculatedColumnFormula>
    </tableColumn>
    <tableColumn id="8" name="HSP Namen">
      <calculatedColumnFormula>IFERROR(SMALL(Gesamtaufstellung[HSP Namen],ROW()-3),"")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M24" sqref="M24"/>
    </sheetView>
  </sheetViews>
  <sheetFormatPr baseColWidth="10" defaultRowHeight="14.25" x14ac:dyDescent="0.2"/>
  <cols>
    <col min="1" max="1" width="12.875" customWidth="1"/>
    <col min="3" max="3" width="11.625" style="1" bestFit="1" customWidth="1"/>
    <col min="4" max="4" width="12.625" customWidth="1"/>
    <col min="5" max="5" width="17.625" customWidth="1"/>
    <col min="6" max="6" width="13.75" customWidth="1"/>
    <col min="7" max="7" width="17" hidden="1" customWidth="1"/>
    <col min="8" max="11" width="13.375" hidden="1" customWidth="1"/>
    <col min="12" max="12" width="12.25" style="6" customWidth="1"/>
    <col min="13" max="13" width="13.375" customWidth="1"/>
  </cols>
  <sheetData>
    <row r="1" spans="1:13" x14ac:dyDescent="0.2">
      <c r="B1" t="s">
        <v>9</v>
      </c>
      <c r="C1" s="6">
        <f>COUNTA(B4:B104)</f>
        <v>21</v>
      </c>
    </row>
    <row r="2" spans="1:13" x14ac:dyDescent="0.2">
      <c r="B2" t="s">
        <v>8</v>
      </c>
      <c r="C2" s="1">
        <f>SUM(C4:C104)</f>
        <v>75976</v>
      </c>
      <c r="D2" s="5">
        <f>E2/C2</f>
        <v>8.8838975465936609E-2</v>
      </c>
      <c r="E2" s="4">
        <f>SUM(E4:E104)</f>
        <v>6749.63</v>
      </c>
    </row>
    <row r="3" spans="1:13" x14ac:dyDescent="0.2">
      <c r="A3" s="20" t="s">
        <v>10</v>
      </c>
      <c r="B3" s="20" t="s">
        <v>0</v>
      </c>
      <c r="C3" s="21" t="s">
        <v>1</v>
      </c>
      <c r="D3" t="s">
        <v>6</v>
      </c>
      <c r="E3" t="s">
        <v>3</v>
      </c>
      <c r="F3" t="s">
        <v>11</v>
      </c>
      <c r="G3" t="s">
        <v>37</v>
      </c>
      <c r="H3" t="s">
        <v>38</v>
      </c>
      <c r="I3" t="s">
        <v>39</v>
      </c>
      <c r="J3" t="s">
        <v>42</v>
      </c>
      <c r="K3" t="s">
        <v>41</v>
      </c>
      <c r="L3" s="6" t="s">
        <v>15</v>
      </c>
      <c r="M3" t="s">
        <v>16</v>
      </c>
    </row>
    <row r="4" spans="1:13" x14ac:dyDescent="0.2">
      <c r="A4" s="10">
        <v>1025895</v>
      </c>
      <c r="B4" s="10" t="s">
        <v>47</v>
      </c>
      <c r="C4" s="16">
        <v>1460</v>
      </c>
      <c r="D4" s="11">
        <f t="shared" ref="D4:D24" si="0">IFERROR(INDEX(Marge,MATCH(G4,Umsatzziel,1)),0.17)</f>
        <v>0.15</v>
      </c>
      <c r="E4" s="12">
        <f t="shared" ref="E4:E21" si="1">C4*D4</f>
        <v>219</v>
      </c>
      <c r="F4" s="13" t="str">
        <f>INDEX(Verkäufer[Verkäufer],MATCH(LEFT(Gesamtaufstellung[Kd.nummer],2)/1,Verkäufer[Nummer],0))</f>
        <v>Rene</v>
      </c>
      <c r="G4" s="12">
        <f>C4+ROW()/10000</f>
        <v>1460.0003999999999</v>
      </c>
      <c r="H4" s="12">
        <f>E4+ROW()/100000</f>
        <v>219.00004000000001</v>
      </c>
      <c r="I4" s="14">
        <f t="shared" ref="I4:I21" si="2">COUNTIF(Kunde,"&lt;="&amp;Kunde)</f>
        <v>8</v>
      </c>
      <c r="J4" s="13">
        <f>INDEX(Verkäufer[HSP Verk],MATCH(Gesamtaufstellung[Verkäufer],Verkäufer[Verkäufer],0))+ROW()/100000</f>
        <v>4.0000400000000003</v>
      </c>
      <c r="K4" s="13">
        <f>LEFT(Gesamtaufstellung[[#This Row],[Kd.nummer]],2)/1</f>
        <v>10</v>
      </c>
      <c r="L4" s="15">
        <f t="shared" ref="L4:L21" si="3">_xlfn.RANK.EQ(C4,Umsatz,0)</f>
        <v>17</v>
      </c>
      <c r="M4" s="14">
        <f t="shared" ref="M4:M21" si="4">_xlfn.RANK.EQ(E4,Rechnungbetrag,0)</f>
        <v>17</v>
      </c>
    </row>
    <row r="5" spans="1:13" x14ac:dyDescent="0.2">
      <c r="A5" s="10">
        <v>1011478</v>
      </c>
      <c r="B5" s="10" t="s">
        <v>49</v>
      </c>
      <c r="C5" s="16">
        <v>2650</v>
      </c>
      <c r="D5" s="11">
        <f t="shared" si="0"/>
        <v>0.12</v>
      </c>
      <c r="E5" s="12">
        <f t="shared" si="1"/>
        <v>318</v>
      </c>
      <c r="F5" s="13" t="str">
        <f>INDEX(Verkäufer[Verkäufer],MATCH(LEFT(Gesamtaufstellung[Kd.nummer],2)/1,Verkäufer[Nummer],0))</f>
        <v>Rene</v>
      </c>
      <c r="G5" s="12">
        <f t="shared" ref="G5:G19" si="5">C5+ROW()/10000</f>
        <v>2650.0005000000001</v>
      </c>
      <c r="H5" s="12">
        <f t="shared" ref="H5:H22" si="6">E5+ROW()/100000</f>
        <v>318.00004999999999</v>
      </c>
      <c r="I5" s="14">
        <f t="shared" si="2"/>
        <v>5</v>
      </c>
      <c r="J5" s="13">
        <f>INDEX(Verkäufer[HSP Verk],MATCH(Gesamtaufstellung[Verkäufer],Verkäufer[Verkäufer],0))+ROW()/100000</f>
        <v>4.0000499999999999</v>
      </c>
      <c r="K5" s="13">
        <f>LEFT(Gesamtaufstellung[[#This Row],[Kd.nummer]],2)/1</f>
        <v>10</v>
      </c>
      <c r="L5" s="15">
        <f t="shared" si="3"/>
        <v>11</v>
      </c>
      <c r="M5" s="14">
        <f t="shared" si="4"/>
        <v>11</v>
      </c>
    </row>
    <row r="6" spans="1:13" x14ac:dyDescent="0.2">
      <c r="A6" s="10">
        <v>2044458</v>
      </c>
      <c r="B6" s="10" t="s">
        <v>17</v>
      </c>
      <c r="C6" s="16">
        <v>3470</v>
      </c>
      <c r="D6" s="11">
        <f t="shared" si="0"/>
        <v>0.1</v>
      </c>
      <c r="E6" s="12">
        <f t="shared" si="1"/>
        <v>347</v>
      </c>
      <c r="F6" s="13" t="str">
        <f>INDEX(Verkäufer[Verkäufer],MATCH(LEFT(Gesamtaufstellung[Kd.nummer],2)/1,Verkäufer[Nummer],0))</f>
        <v>Stefan</v>
      </c>
      <c r="G6" s="12">
        <f t="shared" si="5"/>
        <v>3470.0005999999998</v>
      </c>
      <c r="H6" s="12">
        <f t="shared" si="6"/>
        <v>347.00006000000002</v>
      </c>
      <c r="I6" s="14">
        <f t="shared" si="2"/>
        <v>10</v>
      </c>
      <c r="J6" s="13">
        <f>INDEX(Verkäufer[HSP Verk],MATCH(Gesamtaufstellung[Verkäufer],Verkäufer[Verkäufer],0))+ROW()/100000</f>
        <v>5.0000600000000004</v>
      </c>
      <c r="K6" s="13">
        <f>LEFT(Gesamtaufstellung[[#This Row],[Kd.nummer]],2)/1</f>
        <v>20</v>
      </c>
      <c r="L6" s="15">
        <f t="shared" si="3"/>
        <v>10</v>
      </c>
      <c r="M6" s="14">
        <f t="shared" si="4"/>
        <v>10</v>
      </c>
    </row>
    <row r="7" spans="1:13" x14ac:dyDescent="0.2">
      <c r="A7" s="10">
        <v>2045876</v>
      </c>
      <c r="B7" s="10" t="s">
        <v>18</v>
      </c>
      <c r="C7" s="16">
        <v>1160</v>
      </c>
      <c r="D7" s="11">
        <f t="shared" si="0"/>
        <v>0.15</v>
      </c>
      <c r="E7" s="12">
        <f t="shared" si="1"/>
        <v>174</v>
      </c>
      <c r="F7" s="13" t="str">
        <f>INDEX(Verkäufer[Verkäufer],MATCH(LEFT(Gesamtaufstellung[Kd.nummer],2)/1,Verkäufer[Nummer],0))</f>
        <v>Stefan</v>
      </c>
      <c r="G7" s="12">
        <f t="shared" si="5"/>
        <v>1160.0007000000001</v>
      </c>
      <c r="H7" s="12">
        <f t="shared" si="6"/>
        <v>174.00006999999999</v>
      </c>
      <c r="I7" s="14">
        <f t="shared" si="2"/>
        <v>14</v>
      </c>
      <c r="J7" s="13">
        <f>INDEX(Verkäufer[HSP Verk],MATCH(Gesamtaufstellung[Verkäufer],Verkäufer[Verkäufer],0))+ROW()/100000</f>
        <v>5.00007</v>
      </c>
      <c r="K7" s="13">
        <f>LEFT(Gesamtaufstellung[[#This Row],[Kd.nummer]],2)/1</f>
        <v>20</v>
      </c>
      <c r="L7" s="15">
        <f t="shared" si="3"/>
        <v>18</v>
      </c>
      <c r="M7" s="14">
        <f t="shared" si="4"/>
        <v>18</v>
      </c>
    </row>
    <row r="8" spans="1:13" x14ac:dyDescent="0.2">
      <c r="A8" s="10">
        <v>2088854</v>
      </c>
      <c r="B8" s="10" t="s">
        <v>19</v>
      </c>
      <c r="C8" s="16">
        <v>4698</v>
      </c>
      <c r="D8" s="11">
        <f t="shared" si="0"/>
        <v>0.08</v>
      </c>
      <c r="E8" s="12">
        <f t="shared" si="1"/>
        <v>375.84000000000003</v>
      </c>
      <c r="F8" s="13" t="str">
        <f>INDEX(Verkäufer[Verkäufer],MATCH(LEFT(Gesamtaufstellung[Kd.nummer],2)/1,Verkäufer[Nummer],0))</f>
        <v>Stefan</v>
      </c>
      <c r="G8" s="12">
        <f t="shared" si="5"/>
        <v>4698.0007999999998</v>
      </c>
      <c r="H8" s="12">
        <f t="shared" si="6"/>
        <v>375.84008000000006</v>
      </c>
      <c r="I8" s="14">
        <f t="shared" si="2"/>
        <v>3</v>
      </c>
      <c r="J8" s="13">
        <f>INDEX(Verkäufer[HSP Verk],MATCH(Gesamtaufstellung[Verkäufer],Verkäufer[Verkäufer],0))+ROW()/100000</f>
        <v>5.0000799999999996</v>
      </c>
      <c r="K8" s="13">
        <f>LEFT(Gesamtaufstellung[[#This Row],[Kd.nummer]],2)/1</f>
        <v>20</v>
      </c>
      <c r="L8" s="15">
        <f t="shared" si="3"/>
        <v>9</v>
      </c>
      <c r="M8" s="14">
        <f t="shared" si="4"/>
        <v>8</v>
      </c>
    </row>
    <row r="9" spans="1:13" x14ac:dyDescent="0.2">
      <c r="A9" s="10">
        <v>3044786</v>
      </c>
      <c r="B9" s="10" t="s">
        <v>20</v>
      </c>
      <c r="C9" s="16">
        <v>1863</v>
      </c>
      <c r="D9" s="11">
        <f t="shared" si="0"/>
        <v>0.15</v>
      </c>
      <c r="E9" s="12">
        <f t="shared" si="1"/>
        <v>279.45</v>
      </c>
      <c r="F9" s="13" t="str">
        <f>INDEX(Verkäufer[Verkäufer],MATCH(LEFT(Gesamtaufstellung[Kd.nummer],2)/1,Verkäufer[Nummer],0))</f>
        <v>Christian</v>
      </c>
      <c r="G9" s="12">
        <f t="shared" si="5"/>
        <v>1863.0009</v>
      </c>
      <c r="H9" s="12">
        <f t="shared" si="6"/>
        <v>279.45008999999999</v>
      </c>
      <c r="I9" s="14">
        <f t="shared" si="2"/>
        <v>6</v>
      </c>
      <c r="J9" s="13">
        <f>INDEX(Verkäufer[HSP Verk],MATCH(Gesamtaufstellung[Verkäufer],Verkäufer[Verkäufer],0))+ROW()/100000</f>
        <v>2.0000900000000001</v>
      </c>
      <c r="K9" s="13">
        <f>LEFT(Gesamtaufstellung[[#This Row],[Kd.nummer]],2)/1</f>
        <v>30</v>
      </c>
      <c r="L9" s="15">
        <f t="shared" si="3"/>
        <v>15</v>
      </c>
      <c r="M9" s="14">
        <f t="shared" si="4"/>
        <v>13</v>
      </c>
    </row>
    <row r="10" spans="1:13" x14ac:dyDescent="0.2">
      <c r="A10" s="10">
        <v>3099965</v>
      </c>
      <c r="B10" s="10" t="s">
        <v>26</v>
      </c>
      <c r="C10" s="16">
        <v>6210</v>
      </c>
      <c r="D10" s="11">
        <f t="shared" si="0"/>
        <v>7.0000000000000007E-2</v>
      </c>
      <c r="E10" s="12">
        <f t="shared" si="1"/>
        <v>434.70000000000005</v>
      </c>
      <c r="F10" s="13" t="str">
        <f>INDEX(Verkäufer[Verkäufer],MATCH(LEFT(Gesamtaufstellung[Kd.nummer],2)/1,Verkäufer[Nummer],0))</f>
        <v>Christian</v>
      </c>
      <c r="G10" s="12">
        <f t="shared" si="5"/>
        <v>6210.0010000000002</v>
      </c>
      <c r="H10" s="12">
        <f t="shared" si="6"/>
        <v>434.70010000000002</v>
      </c>
      <c r="I10" s="14">
        <f t="shared" si="2"/>
        <v>18</v>
      </c>
      <c r="J10" s="13">
        <f>INDEX(Verkäufer[HSP Verk],MATCH(Gesamtaufstellung[Verkäufer],Verkäufer[Verkäufer],0))+ROW()/100000</f>
        <v>2.0001000000000002</v>
      </c>
      <c r="K10" s="13">
        <f>LEFT(Gesamtaufstellung[[#This Row],[Kd.nummer]],2)/1</f>
        <v>30</v>
      </c>
      <c r="L10" s="15">
        <f t="shared" si="3"/>
        <v>5</v>
      </c>
      <c r="M10" s="14">
        <f t="shared" si="4"/>
        <v>5</v>
      </c>
    </row>
    <row r="11" spans="1:13" x14ac:dyDescent="0.2">
      <c r="A11" s="10">
        <v>3045786</v>
      </c>
      <c r="B11" s="10" t="s">
        <v>27</v>
      </c>
      <c r="C11" s="16">
        <v>999</v>
      </c>
      <c r="D11" s="11">
        <f t="shared" si="0"/>
        <v>0.17</v>
      </c>
      <c r="E11" s="12">
        <f t="shared" si="1"/>
        <v>169.83</v>
      </c>
      <c r="F11" s="13" t="str">
        <f>INDEX(Verkäufer[Verkäufer],MATCH(LEFT(Gesamtaufstellung[Kd.nummer],2)/1,Verkäufer[Nummer],0))</f>
        <v>Christian</v>
      </c>
      <c r="G11" s="12">
        <f t="shared" si="5"/>
        <v>999.00109999999995</v>
      </c>
      <c r="H11" s="12">
        <f t="shared" si="6"/>
        <v>169.83011000000002</v>
      </c>
      <c r="I11" s="14">
        <f t="shared" si="2"/>
        <v>20</v>
      </c>
      <c r="J11" s="13">
        <f>INDEX(Verkäufer[HSP Verk],MATCH(Gesamtaufstellung[Verkäufer],Verkäufer[Verkäufer],0))+ROW()/100000</f>
        <v>2.0001099999999998</v>
      </c>
      <c r="K11" s="13">
        <f>LEFT(Gesamtaufstellung[[#This Row],[Kd.nummer]],2)/1</f>
        <v>30</v>
      </c>
      <c r="L11" s="15">
        <f t="shared" si="3"/>
        <v>21</v>
      </c>
      <c r="M11" s="14">
        <f t="shared" si="4"/>
        <v>19</v>
      </c>
    </row>
    <row r="12" spans="1:13" x14ac:dyDescent="0.2">
      <c r="A12" s="10">
        <v>1024586</v>
      </c>
      <c r="B12" s="10" t="s">
        <v>21</v>
      </c>
      <c r="C12" s="16">
        <v>2132</v>
      </c>
      <c r="D12" s="11">
        <f t="shared" si="0"/>
        <v>0.12</v>
      </c>
      <c r="E12" s="12">
        <f t="shared" si="1"/>
        <v>255.84</v>
      </c>
      <c r="F12" s="13" t="str">
        <f>INDEX(Verkäufer[Verkäufer],MATCH(LEFT(Gesamtaufstellung[Kd.nummer],2)/1,Verkäufer[Nummer],0))</f>
        <v>Rene</v>
      </c>
      <c r="G12" s="12">
        <f t="shared" si="5"/>
        <v>2132.0012000000002</v>
      </c>
      <c r="H12" s="12">
        <f t="shared" si="6"/>
        <v>255.84012000000001</v>
      </c>
      <c r="I12" s="14">
        <f t="shared" si="2"/>
        <v>16</v>
      </c>
      <c r="J12" s="13">
        <f>INDEX(Verkäufer[HSP Verk],MATCH(Gesamtaufstellung[Verkäufer],Verkäufer[Verkäufer],0))+ROW()/100000</f>
        <v>4.0001199999999999</v>
      </c>
      <c r="K12" s="13">
        <f>LEFT(Gesamtaufstellung[[#This Row],[Kd.nummer]],2)/1</f>
        <v>10</v>
      </c>
      <c r="L12" s="15">
        <f t="shared" si="3"/>
        <v>14</v>
      </c>
      <c r="M12" s="14">
        <f t="shared" si="4"/>
        <v>15</v>
      </c>
    </row>
    <row r="13" spans="1:13" x14ac:dyDescent="0.2">
      <c r="A13" s="10">
        <v>2012336</v>
      </c>
      <c r="B13" s="10" t="s">
        <v>22</v>
      </c>
      <c r="C13" s="16">
        <v>7125</v>
      </c>
      <c r="D13" s="11">
        <f t="shared" si="0"/>
        <v>7.0000000000000007E-2</v>
      </c>
      <c r="E13" s="12">
        <f t="shared" si="1"/>
        <v>498.75000000000006</v>
      </c>
      <c r="F13" s="13" t="str">
        <f>INDEX(Verkäufer[Verkäufer],MATCH(LEFT(Gesamtaufstellung[Kd.nummer],2)/1,Verkäufer[Nummer],0))</f>
        <v>Stefan</v>
      </c>
      <c r="G13" s="12">
        <f t="shared" si="5"/>
        <v>7125.0012999999999</v>
      </c>
      <c r="H13" s="12">
        <f t="shared" si="6"/>
        <v>498.75013000000007</v>
      </c>
      <c r="I13" s="14">
        <f t="shared" si="2"/>
        <v>11</v>
      </c>
      <c r="J13" s="13">
        <f>INDEX(Verkäufer[HSP Verk],MATCH(Gesamtaufstellung[Verkäufer],Verkäufer[Verkäufer],0))+ROW()/100000</f>
        <v>5.0001300000000004</v>
      </c>
      <c r="K13" s="13">
        <f>LEFT(Gesamtaufstellung[[#This Row],[Kd.nummer]],2)/1</f>
        <v>20</v>
      </c>
      <c r="L13" s="15">
        <f t="shared" si="3"/>
        <v>1</v>
      </c>
      <c r="M13" s="14">
        <f t="shared" si="4"/>
        <v>1</v>
      </c>
    </row>
    <row r="14" spans="1:13" x14ac:dyDescent="0.2">
      <c r="A14" s="10">
        <v>4044412</v>
      </c>
      <c r="B14" s="10" t="s">
        <v>23</v>
      </c>
      <c r="C14" s="16">
        <v>1111</v>
      </c>
      <c r="D14" s="11">
        <f t="shared" si="0"/>
        <v>0.15</v>
      </c>
      <c r="E14" s="12">
        <f t="shared" si="1"/>
        <v>166.65</v>
      </c>
      <c r="F14" s="13" t="str">
        <f>INDEX(Verkäufer[Verkäufer],MATCH(LEFT(Gesamtaufstellung[Kd.nummer],2)/1,Verkäufer[Nummer],0))</f>
        <v>Ralph</v>
      </c>
      <c r="G14" s="12">
        <f t="shared" si="5"/>
        <v>1111.0014000000001</v>
      </c>
      <c r="H14" s="12">
        <f t="shared" si="6"/>
        <v>166.65013999999999</v>
      </c>
      <c r="I14" s="14">
        <f t="shared" si="2"/>
        <v>1</v>
      </c>
      <c r="J14" s="13">
        <f>INDEX(Verkäufer[HSP Verk],MATCH(Gesamtaufstellung[Verkäufer],Verkäufer[Verkäufer],0))+ROW()/100000</f>
        <v>3.00014</v>
      </c>
      <c r="K14" s="13">
        <f>LEFT(Gesamtaufstellung[[#This Row],[Kd.nummer]],2)/1</f>
        <v>40</v>
      </c>
      <c r="L14" s="15">
        <f t="shared" si="3"/>
        <v>20</v>
      </c>
      <c r="M14" s="14">
        <f t="shared" si="4"/>
        <v>21</v>
      </c>
    </row>
    <row r="15" spans="1:13" x14ac:dyDescent="0.2">
      <c r="A15" s="10">
        <v>4012345</v>
      </c>
      <c r="B15" s="10" t="s">
        <v>28</v>
      </c>
      <c r="C15" s="16">
        <v>6333</v>
      </c>
      <c r="D15" s="11">
        <f t="shared" si="0"/>
        <v>7.0000000000000007E-2</v>
      </c>
      <c r="E15" s="12">
        <f t="shared" si="1"/>
        <v>443.31000000000006</v>
      </c>
      <c r="F15" s="13" t="str">
        <f>INDEX(Verkäufer[Verkäufer],MATCH(LEFT(Gesamtaufstellung[Kd.nummer],2)/1,Verkäufer[Nummer],0))</f>
        <v>Ralph</v>
      </c>
      <c r="G15" s="12">
        <f t="shared" si="5"/>
        <v>6333.0015000000003</v>
      </c>
      <c r="H15" s="12">
        <f t="shared" si="6"/>
        <v>443.31015000000008</v>
      </c>
      <c r="I15" s="14">
        <f t="shared" si="2"/>
        <v>7</v>
      </c>
      <c r="J15" s="13">
        <f>INDEX(Verkäufer[HSP Verk],MATCH(Gesamtaufstellung[Verkäufer],Verkäufer[Verkäufer],0))+ROW()/100000</f>
        <v>3.0001500000000001</v>
      </c>
      <c r="K15" s="13">
        <f>LEFT(Gesamtaufstellung[[#This Row],[Kd.nummer]],2)/1</f>
        <v>40</v>
      </c>
      <c r="L15" s="15">
        <f t="shared" si="3"/>
        <v>4</v>
      </c>
      <c r="M15" s="14">
        <f t="shared" si="4"/>
        <v>4</v>
      </c>
    </row>
    <row r="16" spans="1:13" x14ac:dyDescent="0.2">
      <c r="A16" s="10">
        <v>4066325</v>
      </c>
      <c r="B16" s="10" t="s">
        <v>29</v>
      </c>
      <c r="C16" s="16">
        <v>1119</v>
      </c>
      <c r="D16" s="11">
        <f t="shared" si="0"/>
        <v>0.15</v>
      </c>
      <c r="E16" s="12">
        <f t="shared" si="1"/>
        <v>167.85</v>
      </c>
      <c r="F16" s="13" t="str">
        <f>INDEX(Verkäufer[Verkäufer],MATCH(LEFT(Gesamtaufstellung[Kd.nummer],2)/1,Verkäufer[Nummer],0))</f>
        <v>Ralph</v>
      </c>
      <c r="G16" s="12">
        <f t="shared" si="5"/>
        <v>1119.0016000000001</v>
      </c>
      <c r="H16" s="12">
        <f t="shared" si="6"/>
        <v>167.85015999999999</v>
      </c>
      <c r="I16" s="14">
        <f t="shared" si="2"/>
        <v>21</v>
      </c>
      <c r="J16" s="13">
        <f>INDEX(Verkäufer[HSP Verk],MATCH(Gesamtaufstellung[Verkäufer],Verkäufer[Verkäufer],0))+ROW()/100000</f>
        <v>3.0001600000000002</v>
      </c>
      <c r="K16" s="13">
        <f>LEFT(Gesamtaufstellung[[#This Row],[Kd.nummer]],2)/1</f>
        <v>40</v>
      </c>
      <c r="L16" s="15">
        <f t="shared" si="3"/>
        <v>19</v>
      </c>
      <c r="M16" s="14">
        <f t="shared" si="4"/>
        <v>20</v>
      </c>
    </row>
    <row r="17" spans="1:13" x14ac:dyDescent="0.2">
      <c r="A17" s="10">
        <v>3000044</v>
      </c>
      <c r="B17" s="10" t="s">
        <v>30</v>
      </c>
      <c r="C17" s="16">
        <v>2456</v>
      </c>
      <c r="D17" s="11">
        <f t="shared" si="0"/>
        <v>0.12</v>
      </c>
      <c r="E17" s="12">
        <f t="shared" si="1"/>
        <v>294.71999999999997</v>
      </c>
      <c r="F17" s="13" t="str">
        <f>INDEX(Verkäufer[Verkäufer],MATCH(LEFT(Gesamtaufstellung[Kd.nummer],2)/1,Verkäufer[Nummer],0))</f>
        <v>Christian</v>
      </c>
      <c r="G17" s="12">
        <f t="shared" si="5"/>
        <v>2456.0016999999998</v>
      </c>
      <c r="H17" s="12">
        <f t="shared" si="6"/>
        <v>294.72017</v>
      </c>
      <c r="I17" s="14">
        <f t="shared" si="2"/>
        <v>19</v>
      </c>
      <c r="J17" s="13">
        <f>INDEX(Verkäufer[HSP Verk],MATCH(Gesamtaufstellung[Verkäufer],Verkäufer[Verkäufer],0))+ROW()/100000</f>
        <v>2.0001699999999998</v>
      </c>
      <c r="K17" s="13">
        <f>LEFT(Gesamtaufstellung[[#This Row],[Kd.nummer]],2)/1</f>
        <v>30</v>
      </c>
      <c r="L17" s="15">
        <f t="shared" si="3"/>
        <v>12</v>
      </c>
      <c r="M17" s="14">
        <f t="shared" si="4"/>
        <v>12</v>
      </c>
    </row>
    <row r="18" spans="1:13" x14ac:dyDescent="0.2">
      <c r="A18" s="10">
        <v>2088586</v>
      </c>
      <c r="B18" s="10" t="s">
        <v>24</v>
      </c>
      <c r="C18" s="16">
        <v>6432</v>
      </c>
      <c r="D18" s="11">
        <f t="shared" si="0"/>
        <v>7.0000000000000007E-2</v>
      </c>
      <c r="E18" s="12">
        <f t="shared" si="1"/>
        <v>450.24000000000007</v>
      </c>
      <c r="F18" s="13" t="str">
        <f>INDEX(Verkäufer[Verkäufer],MATCH(LEFT(Gesamtaufstellung[Kd.nummer],2)/1,Verkäufer[Nummer],0))</f>
        <v>Stefan</v>
      </c>
      <c r="G18" s="12">
        <f t="shared" si="5"/>
        <v>6432.0018</v>
      </c>
      <c r="H18" s="12">
        <f t="shared" si="6"/>
        <v>450.24018000000007</v>
      </c>
      <c r="I18" s="14">
        <f t="shared" si="2"/>
        <v>13</v>
      </c>
      <c r="J18" s="13">
        <f>INDEX(Verkäufer[HSP Verk],MATCH(Gesamtaufstellung[Verkäufer],Verkäufer[Verkäufer],0))+ROW()/100000</f>
        <v>5.0001800000000003</v>
      </c>
      <c r="K18" s="13">
        <f>LEFT(Gesamtaufstellung[[#This Row],[Kd.nummer]],2)/1</f>
        <v>20</v>
      </c>
      <c r="L18" s="15">
        <f t="shared" si="3"/>
        <v>3</v>
      </c>
      <c r="M18" s="14">
        <f t="shared" si="4"/>
        <v>3</v>
      </c>
    </row>
    <row r="19" spans="1:13" x14ac:dyDescent="0.2">
      <c r="A19" s="10">
        <v>4056894</v>
      </c>
      <c r="B19" s="10" t="s">
        <v>44</v>
      </c>
      <c r="C19" s="16">
        <v>1558</v>
      </c>
      <c r="D19" s="11">
        <f t="shared" si="0"/>
        <v>0.15</v>
      </c>
      <c r="E19" s="12">
        <f t="shared" si="1"/>
        <v>233.7</v>
      </c>
      <c r="F19" s="13" t="str">
        <f>INDEX(Verkäufer[Verkäufer],MATCH(LEFT(Gesamtaufstellung[Kd.nummer],2)/1,Verkäufer[Nummer],0))</f>
        <v>Ralph</v>
      </c>
      <c r="G19" s="12">
        <f t="shared" si="5"/>
        <v>1558.0019</v>
      </c>
      <c r="H19" s="12">
        <f t="shared" si="6"/>
        <v>233.70018999999999</v>
      </c>
      <c r="I19" s="14">
        <f t="shared" si="2"/>
        <v>4</v>
      </c>
      <c r="J19" s="13">
        <f>INDEX(Verkäufer[HSP Verk],MATCH(Gesamtaufstellung[Verkäufer],Verkäufer[Verkäufer],0))+ROW()/100000</f>
        <v>3.0001899999999999</v>
      </c>
      <c r="K19" s="13">
        <f>LEFT(Gesamtaufstellung[[#This Row],[Kd.nummer]],2)/1</f>
        <v>40</v>
      </c>
      <c r="L19" s="15">
        <f t="shared" si="3"/>
        <v>16</v>
      </c>
      <c r="M19" s="14">
        <f t="shared" si="4"/>
        <v>16</v>
      </c>
    </row>
    <row r="20" spans="1:13" x14ac:dyDescent="0.2">
      <c r="A20" s="10">
        <v>5044578</v>
      </c>
      <c r="B20" s="10" t="s">
        <v>31</v>
      </c>
      <c r="C20" s="16">
        <v>6800</v>
      </c>
      <c r="D20" s="11">
        <f t="shared" si="0"/>
        <v>7.0000000000000007E-2</v>
      </c>
      <c r="E20" s="12">
        <f t="shared" si="1"/>
        <v>476.00000000000006</v>
      </c>
      <c r="F20" s="13" t="str">
        <f>INDEX(Verkäufer[Verkäufer],MATCH(LEFT(Gesamtaufstellung[Kd.nummer],2)/1,Verkäufer[Nummer],0))</f>
        <v>Angelika</v>
      </c>
      <c r="G20" s="12">
        <f>C20+ROW()/10000</f>
        <v>6800.0020000000004</v>
      </c>
      <c r="H20" s="12">
        <f t="shared" si="6"/>
        <v>476.00020000000006</v>
      </c>
      <c r="I20" s="14">
        <f t="shared" si="2"/>
        <v>2</v>
      </c>
      <c r="J20" s="13">
        <f>INDEX(Verkäufer[HSP Verk],MATCH(Gesamtaufstellung[Verkäufer],Verkäufer[Verkäufer],0))+ROW()/100000</f>
        <v>1.0002</v>
      </c>
      <c r="K20" s="13">
        <f>LEFT(Gesamtaufstellung[[#This Row],[Kd.nummer]],2)/1</f>
        <v>50</v>
      </c>
      <c r="L20" s="15">
        <f t="shared" si="3"/>
        <v>2</v>
      </c>
      <c r="M20" s="14">
        <f t="shared" si="4"/>
        <v>2</v>
      </c>
    </row>
    <row r="21" spans="1:13" x14ac:dyDescent="0.2">
      <c r="A21" s="10">
        <v>5011245</v>
      </c>
      <c r="B21" s="10" t="s">
        <v>46</v>
      </c>
      <c r="C21" s="16">
        <v>4800</v>
      </c>
      <c r="D21" s="11">
        <f t="shared" si="0"/>
        <v>0.08</v>
      </c>
      <c r="E21" s="12">
        <f t="shared" si="1"/>
        <v>384</v>
      </c>
      <c r="F21" s="13" t="str">
        <f>INDEX(Verkäufer[Verkäufer],MATCH(LEFT(Gesamtaufstellung[Kd.nummer],2)/1,Verkäufer[Nummer],0))</f>
        <v>Angelika</v>
      </c>
      <c r="G21" s="12">
        <f>C21+ROW()/10000</f>
        <v>4800.0020999999997</v>
      </c>
      <c r="H21" s="12">
        <f t="shared" si="6"/>
        <v>384.00020999999998</v>
      </c>
      <c r="I21" s="14">
        <f t="shared" si="2"/>
        <v>22</v>
      </c>
      <c r="J21" s="13">
        <f>INDEX(Verkäufer[HSP Verk],MATCH(Gesamtaufstellung[Verkäufer],Verkäufer[Verkäufer],0))+ROW()/100000</f>
        <v>1.00021</v>
      </c>
      <c r="K21" s="13">
        <f>LEFT(Gesamtaufstellung[[#This Row],[Kd.nummer]],2)/1</f>
        <v>50</v>
      </c>
      <c r="L21" s="15">
        <f t="shared" si="3"/>
        <v>8</v>
      </c>
      <c r="M21" s="14">
        <f t="shared" si="4"/>
        <v>7</v>
      </c>
    </row>
    <row r="22" spans="1:13" x14ac:dyDescent="0.2">
      <c r="A22" s="10">
        <v>4023654</v>
      </c>
      <c r="B22" s="10" t="s">
        <v>45</v>
      </c>
      <c r="C22" s="16">
        <v>6210</v>
      </c>
      <c r="D22" s="11">
        <f t="shared" si="0"/>
        <v>7.0000000000000007E-2</v>
      </c>
      <c r="E22" s="12">
        <f>C22*D22</f>
        <v>434.70000000000005</v>
      </c>
      <c r="F22" s="13" t="str">
        <f>INDEX(Verkäufer[Verkäufer],MATCH(LEFT(Gesamtaufstellung[Kd.nummer],2)/1,Verkäufer[Nummer],0))</f>
        <v>Ralph</v>
      </c>
      <c r="G22" s="12">
        <f>C22+ROW()/10000</f>
        <v>6210.0021999999999</v>
      </c>
      <c r="H22" s="12">
        <f t="shared" si="6"/>
        <v>434.70022000000006</v>
      </c>
      <c r="I22" s="14">
        <f>COUNTIF(Kunde,"&lt;="&amp;Kunde)</f>
        <v>12</v>
      </c>
      <c r="J22" s="13">
        <f>INDEX(Verkäufer[HSP Verk],MATCH(Gesamtaufstellung[Verkäufer],Verkäufer[Verkäufer],0))+ROW()/100000</f>
        <v>3.0002200000000001</v>
      </c>
      <c r="K22" s="13">
        <f>LEFT(Gesamtaufstellung[[#This Row],[Kd.nummer]],2)/1</f>
        <v>40</v>
      </c>
      <c r="L22" s="15">
        <f>_xlfn.RANK.EQ(C22,Umsatz,0)</f>
        <v>5</v>
      </c>
      <c r="M22" s="14">
        <f>_xlfn.RANK.EQ(E22,Rechnungbetrag,0)</f>
        <v>5</v>
      </c>
    </row>
    <row r="23" spans="1:13" x14ac:dyDescent="0.2">
      <c r="A23" s="10">
        <v>2045632</v>
      </c>
      <c r="B23" s="10" t="s">
        <v>48</v>
      </c>
      <c r="C23" s="17">
        <v>5215</v>
      </c>
      <c r="D23" s="18">
        <f t="shared" si="0"/>
        <v>7.0000000000000007E-2</v>
      </c>
      <c r="E23" s="12">
        <f>C23*D23</f>
        <v>365.05</v>
      </c>
      <c r="F23" s="13" t="str">
        <f>INDEX(Verkäufer[Verkäufer],MATCH(LEFT(Gesamtaufstellung[Kd.nummer],2)/1,Verkäufer[Nummer],0))</f>
        <v>Stefan</v>
      </c>
      <c r="G23" s="12">
        <f>C23+ROW()/10000</f>
        <v>5215.0023000000001</v>
      </c>
      <c r="H23" s="12">
        <f>E23+ROW()/100000</f>
        <v>365.05023</v>
      </c>
      <c r="I23" s="14">
        <f>COUNTIF(Kunde,"&lt;="&amp;Kunde)</f>
        <v>15</v>
      </c>
      <c r="J23" s="13">
        <f>INDEX(Verkäufer[HSP Verk],MATCH(Gesamtaufstellung[Verkäufer],Verkäufer[Verkäufer],0))+ROW()/100000</f>
        <v>5.0002300000000002</v>
      </c>
      <c r="K23" s="13">
        <f>LEFT(Gesamtaufstellung[[#This Row],[Kd.nummer]],2)/1</f>
        <v>20</v>
      </c>
      <c r="L23" s="19">
        <f>_xlfn.RANK.EQ(C23,Umsatz,0)</f>
        <v>7</v>
      </c>
      <c r="M23" s="14">
        <f>_xlfn.RANK.EQ(E23,Rechnungbetrag,0)</f>
        <v>9</v>
      </c>
    </row>
    <row r="24" spans="1:13" x14ac:dyDescent="0.2">
      <c r="A24" s="10">
        <v>1058954</v>
      </c>
      <c r="B24" s="10" t="s">
        <v>43</v>
      </c>
      <c r="C24" s="17">
        <v>2175</v>
      </c>
      <c r="D24" s="18">
        <f t="shared" si="0"/>
        <v>0.12</v>
      </c>
      <c r="E24" s="12">
        <f>C24*D24</f>
        <v>261</v>
      </c>
      <c r="F24" s="13" t="str">
        <f>INDEX(Verkäufer[Verkäufer],MATCH(LEFT(Gesamtaufstellung[Kd.nummer],2)/1,Verkäufer[Nummer],0))</f>
        <v>Rene</v>
      </c>
      <c r="G24" s="12">
        <f>C24+ROW()/10000</f>
        <v>2175.0023999999999</v>
      </c>
      <c r="H24" s="12">
        <f>E24+ROW()/100000</f>
        <v>261.00024000000002</v>
      </c>
      <c r="I24" s="14">
        <f>COUNTIF(Kunde,"&lt;="&amp;Kunde)</f>
        <v>17</v>
      </c>
      <c r="J24" s="13">
        <f>INDEX(Verkäufer[HSP Verk],MATCH(Gesamtaufstellung[Verkäufer],Verkäufer[Verkäufer],0))+ROW()/100000</f>
        <v>4.0002399999999998</v>
      </c>
      <c r="K24" s="13">
        <f>LEFT(Gesamtaufstellung[[#This Row],[Kd.nummer]],2)/1</f>
        <v>10</v>
      </c>
      <c r="L24" s="19">
        <f>_xlfn.RANK.EQ(C24,Umsatz,0)</f>
        <v>13</v>
      </c>
      <c r="M24" s="14">
        <f>_xlfn.RANK.EQ(E24,Rechnungbetrag,0)</f>
        <v>14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H3" sqref="H3"/>
    </sheetView>
  </sheetViews>
  <sheetFormatPr baseColWidth="10" defaultRowHeight="14.25" x14ac:dyDescent="0.2"/>
  <cols>
    <col min="3" max="3" width="11" customWidth="1"/>
    <col min="4" max="4" width="14" customWidth="1"/>
    <col min="5" max="5" width="11.625" bestFit="1" customWidth="1"/>
    <col min="6" max="6" width="11.625" customWidth="1"/>
    <col min="11" max="11" width="13.375" customWidth="1"/>
  </cols>
  <sheetData>
    <row r="1" spans="1:12" x14ac:dyDescent="0.2">
      <c r="A1" t="s">
        <v>12</v>
      </c>
      <c r="D1">
        <f>SUM(D3:D100)</f>
        <v>21</v>
      </c>
      <c r="E1" s="1">
        <f>SUM(E3:E100)</f>
        <v>75976</v>
      </c>
      <c r="F1" s="1"/>
      <c r="G1" s="1">
        <f>SUM(G3:G100)</f>
        <v>6749.63</v>
      </c>
      <c r="K1" s="1" t="s">
        <v>4</v>
      </c>
    </row>
    <row r="2" spans="1:12" x14ac:dyDescent="0.2">
      <c r="A2" s="24" t="s">
        <v>13</v>
      </c>
      <c r="B2" s="24" t="s">
        <v>11</v>
      </c>
      <c r="C2" t="s">
        <v>36</v>
      </c>
      <c r="D2" t="s">
        <v>9</v>
      </c>
      <c r="E2" t="s">
        <v>1</v>
      </c>
      <c r="F2" t="s">
        <v>50</v>
      </c>
      <c r="G2" t="s">
        <v>2</v>
      </c>
      <c r="H2" t="s">
        <v>51</v>
      </c>
      <c r="K2" s="1" t="s">
        <v>7</v>
      </c>
      <c r="L2" t="s">
        <v>5</v>
      </c>
    </row>
    <row r="3" spans="1:12" x14ac:dyDescent="0.2">
      <c r="A3">
        <v>10</v>
      </c>
      <c r="B3" t="s">
        <v>32</v>
      </c>
      <c r="C3">
        <f>COUNTIF(Verkäufer[Verkäufer],"&lt;="&amp;Verkäufer[Verkäufer])</f>
        <v>4</v>
      </c>
      <c r="D3">
        <f>COUNTIF(Gesamtaufstellung[HSP Vknr.],A3)</f>
        <v>4</v>
      </c>
      <c r="E3" s="1">
        <f>SUMIF(Gesamtaufstellung[Verkäufer],B3,Gesamtaufstellung[Umsatz])</f>
        <v>8417</v>
      </c>
      <c r="F3" s="1">
        <f>E3/D3</f>
        <v>2104.25</v>
      </c>
      <c r="G3" s="1">
        <f>SUMIF(Gesamtaufstellung[Verkäufer],B3,Gesamtaufstellung[Rechnungbetrag])</f>
        <v>1053.8400000000001</v>
      </c>
      <c r="H3" s="5">
        <f>G3/E3</f>
        <v>0.12520375430676015</v>
      </c>
      <c r="K3" s="1">
        <v>1000</v>
      </c>
      <c r="L3" s="2">
        <v>0.15</v>
      </c>
    </row>
    <row r="4" spans="1:12" x14ac:dyDescent="0.2">
      <c r="A4">
        <v>20</v>
      </c>
      <c r="B4" t="s">
        <v>33</v>
      </c>
      <c r="C4">
        <f>COUNTIF(Verkäufer[Verkäufer],"&lt;="&amp;Verkäufer[Verkäufer])</f>
        <v>5</v>
      </c>
      <c r="D4">
        <f>COUNTIF(Gesamtaufstellung[HSP Vknr.],A4)</f>
        <v>6</v>
      </c>
      <c r="E4" s="1">
        <f>SUMIF(Gesamtaufstellung[Verkäufer],B4,Gesamtaufstellung[Umsatz])</f>
        <v>28100</v>
      </c>
      <c r="F4" s="1">
        <f>E4/D4</f>
        <v>4683.333333333333</v>
      </c>
      <c r="G4" s="1">
        <f>SUMIF(Gesamtaufstellung[Verkäufer],B4,Gesamtaufstellung[Rechnungbetrag])</f>
        <v>2210.88</v>
      </c>
      <c r="H4" s="5">
        <f>G4/E4</f>
        <v>7.867900355871886E-2</v>
      </c>
      <c r="K4" s="1">
        <v>2000</v>
      </c>
      <c r="L4" s="2">
        <v>0.12</v>
      </c>
    </row>
    <row r="5" spans="1:12" x14ac:dyDescent="0.2">
      <c r="A5">
        <v>30</v>
      </c>
      <c r="B5" t="s">
        <v>34</v>
      </c>
      <c r="C5">
        <f>COUNTIF(Verkäufer[Verkäufer],"&lt;="&amp;Verkäufer[Verkäufer])</f>
        <v>2</v>
      </c>
      <c r="D5">
        <f>COUNTIF(Gesamtaufstellung[HSP Vknr.],A5)</f>
        <v>4</v>
      </c>
      <c r="E5" s="1">
        <f>SUMIF(Gesamtaufstellung[Verkäufer],B5,Gesamtaufstellung[Umsatz])</f>
        <v>11528</v>
      </c>
      <c r="F5" s="1">
        <f>E5/D5</f>
        <v>2882</v>
      </c>
      <c r="G5" s="1">
        <f>SUMIF(Gesamtaufstellung[Verkäufer],B5,Gesamtaufstellung[Rechnungbetrag])</f>
        <v>1178.7</v>
      </c>
      <c r="H5" s="5">
        <f>G5/E5</f>
        <v>0.10224670367800139</v>
      </c>
      <c r="K5" s="1">
        <v>3000</v>
      </c>
      <c r="L5" s="2">
        <v>0.1</v>
      </c>
    </row>
    <row r="6" spans="1:12" x14ac:dyDescent="0.2">
      <c r="A6">
        <v>40</v>
      </c>
      <c r="B6" t="s">
        <v>35</v>
      </c>
      <c r="C6">
        <f>COUNTIF(Verkäufer[Verkäufer],"&lt;="&amp;Verkäufer[Verkäufer])</f>
        <v>3</v>
      </c>
      <c r="D6">
        <f>COUNTIF(Gesamtaufstellung[HSP Vknr.],A6)</f>
        <v>5</v>
      </c>
      <c r="E6" s="1">
        <f>SUMIF(Gesamtaufstellung[Verkäufer],B6,Gesamtaufstellung[Umsatz])</f>
        <v>16331</v>
      </c>
      <c r="F6" s="1">
        <f>E6/D6</f>
        <v>3266.2</v>
      </c>
      <c r="G6" s="1">
        <f>SUMIF(Gesamtaufstellung[Verkäufer],B6,Gesamtaufstellung[Rechnungbetrag])</f>
        <v>1446.21</v>
      </c>
      <c r="H6" s="5">
        <f>G6/E6</f>
        <v>8.8556120262078264E-2</v>
      </c>
      <c r="K6" s="1">
        <v>4000</v>
      </c>
      <c r="L6" s="2">
        <v>0.08</v>
      </c>
    </row>
    <row r="7" spans="1:12" x14ac:dyDescent="0.2">
      <c r="A7">
        <v>50</v>
      </c>
      <c r="B7" t="s">
        <v>40</v>
      </c>
      <c r="C7">
        <f>COUNTIF(Verkäufer[Verkäufer],"&lt;="&amp;Verkäufer[Verkäufer])</f>
        <v>1</v>
      </c>
      <c r="D7">
        <f>COUNTIF(Gesamtaufstellung[HSP Vknr.],A7)</f>
        <v>2</v>
      </c>
      <c r="E7" s="1">
        <f>SUMIF(Gesamtaufstellung[Verkäufer],B7,Gesamtaufstellung[Umsatz])</f>
        <v>11600</v>
      </c>
      <c r="F7" s="1">
        <f>E7/D7</f>
        <v>5800</v>
      </c>
      <c r="G7" s="1">
        <f>SUMIF(Gesamtaufstellung[Verkäufer],B7,Gesamtaufstellung[Rechnungbetrag])</f>
        <v>860</v>
      </c>
      <c r="H7" s="5">
        <f>G7/E7</f>
        <v>7.4137931034482754E-2</v>
      </c>
      <c r="K7" s="1">
        <v>5000</v>
      </c>
      <c r="L7" s="2">
        <v>7.0000000000000007E-2</v>
      </c>
    </row>
    <row r="17" spans="12:12" x14ac:dyDescent="0.2">
      <c r="L17" s="4"/>
    </row>
  </sheetData>
  <pageMargins left="0.7" right="0.7" top="0.78740157499999996" bottom="0.78740157499999996" header="0.3" footer="0.3"/>
  <ignoredErrors>
    <ignoredError sqref="D3:E3 G3:G7" calculatedColumn="1"/>
  </ignoredErrors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workbookViewId="0">
      <selection activeCell="C4" sqref="C4"/>
    </sheetView>
  </sheetViews>
  <sheetFormatPr baseColWidth="10" defaultRowHeight="14.25" x14ac:dyDescent="0.2"/>
  <cols>
    <col min="1" max="1" width="12.875" customWidth="1"/>
    <col min="3" max="3" width="13.625" style="1" bestFit="1" customWidth="1"/>
    <col min="4" max="4" width="12.625" customWidth="1"/>
    <col min="5" max="5" width="18.625" style="1" customWidth="1"/>
    <col min="6" max="8" width="13.75" customWidth="1"/>
  </cols>
  <sheetData>
    <row r="1" spans="1:8" x14ac:dyDescent="0.2">
      <c r="B1" t="s">
        <v>9</v>
      </c>
      <c r="C1" s="6">
        <f>COUNTIF(A4:A99,"&gt;0")</f>
        <v>21</v>
      </c>
    </row>
    <row r="2" spans="1:8" x14ac:dyDescent="0.2">
      <c r="B2" t="s">
        <v>8</v>
      </c>
      <c r="C2" s="1">
        <f>SUM(C4:C99)</f>
        <v>75976.029399999999</v>
      </c>
      <c r="D2" s="5">
        <f>E2/C2</f>
        <v>8.8838941088437567E-2</v>
      </c>
      <c r="E2" s="1">
        <f>SUM(E4:E99)</f>
        <v>6749.63</v>
      </c>
    </row>
    <row r="3" spans="1:8" x14ac:dyDescent="0.2">
      <c r="A3" t="s">
        <v>10</v>
      </c>
      <c r="B3" t="s">
        <v>0</v>
      </c>
      <c r="C3" s="22" t="s">
        <v>1</v>
      </c>
      <c r="D3" t="s">
        <v>6</v>
      </c>
      <c r="E3" s="1" t="s">
        <v>3</v>
      </c>
      <c r="F3" t="s">
        <v>14</v>
      </c>
      <c r="G3" t="s">
        <v>11</v>
      </c>
      <c r="H3" t="s">
        <v>25</v>
      </c>
    </row>
    <row r="4" spans="1:8" x14ac:dyDescent="0.2">
      <c r="A4">
        <f>IFERROR(INDEX(Gesamtaufstellung[Kd.nummer],MATCH('nach Umsatz'!C4,Gesamtaufstellung[HSP Ums.],0)),"")</f>
        <v>2012336</v>
      </c>
      <c r="B4" t="str">
        <f>IFERROR(INDEX(Gesamtaufstellung[Kunde],MATCH(C4,Gesamtaufstellung[HSP Ums.],0)),"")</f>
        <v>Levandovski</v>
      </c>
      <c r="C4" s="7">
        <f>IFERROR(LARGE(Gesamtaufstellung[HSP Ums.],ROW()-3),"")</f>
        <v>7125.0012999999999</v>
      </c>
      <c r="D4" s="3">
        <f>IFERROR(INDEX(Gesamtaufstellung[Marge in %],MATCH('nach Umsatz'!C4,Gesamtaufstellung[HSP Ums.],0)),"")</f>
        <v>7.0000000000000007E-2</v>
      </c>
      <c r="E4" s="1">
        <f>IFERROR(INDEX(Gesamtaufstellung[Rechnungbetrag],MATCH('nach Umsatz'!C4,Gesamtaufstellung[HSP Ums.],0)),"")</f>
        <v>498.75000000000006</v>
      </c>
      <c r="F4" t="str">
        <f>IFERROR(LEFT(A4,2),"")</f>
        <v>20</v>
      </c>
      <c r="G4" t="str">
        <f>IFERROR(INDEX(Verkäufer[Verkäufer],MATCH(ROUND(nach_Umsatz[[#This Row],[Verkäufernr.]],0),Verkäufer[Nummer],0)),"")</f>
        <v>Stefan</v>
      </c>
      <c r="H4">
        <f>IFERROR(_xlfn.RANK.EQ(C4,$C$4:$C$99,0),"")</f>
        <v>1</v>
      </c>
    </row>
    <row r="5" spans="1:8" x14ac:dyDescent="0.2">
      <c r="A5">
        <f>IFERROR(INDEX(Gesamtaufstellung[Kd.nummer],MATCH('nach Umsatz'!C5,Gesamtaufstellung[HSP Ums.],0)),"")</f>
        <v>5044578</v>
      </c>
      <c r="B5" t="str">
        <f>IFERROR(INDEX(Gesamtaufstellung[Kunde],MATCH(C5,Gesamtaufstellung[HSP Ums.],0)),"")</f>
        <v>Alonso</v>
      </c>
      <c r="C5" s="7">
        <f>IFERROR(LARGE(Gesamtaufstellung[HSP Ums.],ROW()-3),"")</f>
        <v>6800.0020000000004</v>
      </c>
      <c r="D5" s="3">
        <f>IFERROR(INDEX(Gesamtaufstellung[Marge in %],MATCH('nach Umsatz'!C5,Gesamtaufstellung[HSP Ums.],0)),"")</f>
        <v>7.0000000000000007E-2</v>
      </c>
      <c r="E5" s="1">
        <f>IFERROR(INDEX(Gesamtaufstellung[Rechnungbetrag],MATCH('nach Umsatz'!C5,Gesamtaufstellung[HSP Ums.],0)),"")</f>
        <v>476.00000000000006</v>
      </c>
      <c r="F5" t="str">
        <f t="shared" ref="F5:F68" si="0">IFERROR(LEFT(A5,2),"")</f>
        <v>50</v>
      </c>
      <c r="G5" t="str">
        <f>IFERROR(INDEX(Verkäufer[Verkäufer],MATCH(ROUND(nach_Umsatz[[#This Row],[Verkäufernr.]],0),Verkäufer[Nummer],0)),"")</f>
        <v>Angelika</v>
      </c>
      <c r="H5">
        <f t="shared" ref="H5:H68" si="1">IFERROR(_xlfn.RANK.EQ(C5,$C$4:$C$99,0),"")</f>
        <v>2</v>
      </c>
    </row>
    <row r="6" spans="1:8" x14ac:dyDescent="0.2">
      <c r="A6">
        <f>IFERROR(INDEX(Gesamtaufstellung[Kd.nummer],MATCH('nach Umsatz'!C6,Gesamtaufstellung[HSP Ums.],0)),"")</f>
        <v>2088586</v>
      </c>
      <c r="B6" t="str">
        <f>IFERROR(INDEX(Gesamtaufstellung[Kunde],MATCH(C6,Gesamtaufstellung[HSP Ums.],0)),"")</f>
        <v>Müller</v>
      </c>
      <c r="C6" s="7">
        <f>IFERROR(LARGE(Gesamtaufstellung[HSP Ums.],ROW()-3),"")</f>
        <v>6432.0018</v>
      </c>
      <c r="D6" s="3">
        <f>IFERROR(INDEX(Gesamtaufstellung[Marge in %],MATCH('nach Umsatz'!C6,Gesamtaufstellung[HSP Ums.],0)),"")</f>
        <v>7.0000000000000007E-2</v>
      </c>
      <c r="E6" s="1">
        <f>IFERROR(INDEX(Gesamtaufstellung[Rechnungbetrag],MATCH('nach Umsatz'!C6,Gesamtaufstellung[HSP Ums.],0)),"")</f>
        <v>450.24000000000007</v>
      </c>
      <c r="F6" t="str">
        <f t="shared" si="0"/>
        <v>20</v>
      </c>
      <c r="G6" t="str">
        <f>IFERROR(INDEX(Verkäufer[Verkäufer],MATCH(ROUND(nach_Umsatz[[#This Row],[Verkäufernr.]],0),Verkäufer[Nummer],0)),"")</f>
        <v>Stefan</v>
      </c>
      <c r="H6">
        <f t="shared" si="1"/>
        <v>3</v>
      </c>
    </row>
    <row r="7" spans="1:8" x14ac:dyDescent="0.2">
      <c r="A7">
        <f>IFERROR(INDEX(Gesamtaufstellung[Kd.nummer],MATCH('nach Umsatz'!C7,Gesamtaufstellung[HSP Ums.],0)),"")</f>
        <v>4012345</v>
      </c>
      <c r="B7" t="str">
        <f>IFERROR(INDEX(Gesamtaufstellung[Kunde],MATCH(C7,Gesamtaufstellung[HSP Ums.],0)),"")</f>
        <v>Hamilton</v>
      </c>
      <c r="C7" s="7">
        <f>IFERROR(LARGE(Gesamtaufstellung[HSP Ums.],ROW()-3),"")</f>
        <v>6333.0015000000003</v>
      </c>
      <c r="D7" s="3">
        <f>IFERROR(INDEX(Gesamtaufstellung[Marge in %],MATCH('nach Umsatz'!C7,Gesamtaufstellung[HSP Ums.],0)),"")</f>
        <v>7.0000000000000007E-2</v>
      </c>
      <c r="E7" s="1">
        <f>IFERROR(INDEX(Gesamtaufstellung[Rechnungbetrag],MATCH('nach Umsatz'!C7,Gesamtaufstellung[HSP Ums.],0)),"")</f>
        <v>443.31000000000006</v>
      </c>
      <c r="F7" t="str">
        <f t="shared" si="0"/>
        <v>40</v>
      </c>
      <c r="G7" t="str">
        <f>IFERROR(INDEX(Verkäufer[Verkäufer],MATCH(ROUND(nach_Umsatz[[#This Row],[Verkäufernr.]],0),Verkäufer[Nummer],0)),"")</f>
        <v>Ralph</v>
      </c>
      <c r="H7">
        <f t="shared" si="1"/>
        <v>4</v>
      </c>
    </row>
    <row r="8" spans="1:8" x14ac:dyDescent="0.2">
      <c r="A8">
        <f>IFERROR(INDEX(Gesamtaufstellung[Kd.nummer],MATCH('nach Umsatz'!C8,Gesamtaufstellung[HSP Ums.],0)),"")</f>
        <v>4023654</v>
      </c>
      <c r="B8" t="str">
        <f>IFERROR(INDEX(Gesamtaufstellung[Kunde],MATCH(C8,Gesamtaufstellung[HSP Ums.],0)),"")</f>
        <v>Massa</v>
      </c>
      <c r="C8" s="7">
        <f>IFERROR(LARGE(Gesamtaufstellung[HSP Ums.],ROW()-3),"")</f>
        <v>6210.0021999999999</v>
      </c>
      <c r="D8" s="3">
        <f>IFERROR(INDEX(Gesamtaufstellung[Marge in %],MATCH('nach Umsatz'!C8,Gesamtaufstellung[HSP Ums.],0)),"")</f>
        <v>7.0000000000000007E-2</v>
      </c>
      <c r="E8" s="1">
        <f>IFERROR(INDEX(Gesamtaufstellung[Rechnungbetrag],MATCH('nach Umsatz'!C8,Gesamtaufstellung[HSP Ums.],0)),"")</f>
        <v>434.70000000000005</v>
      </c>
      <c r="F8" t="str">
        <f t="shared" si="0"/>
        <v>40</v>
      </c>
      <c r="G8" t="str">
        <f>IFERROR(INDEX(Verkäufer[Verkäufer],MATCH(ROUND(nach_Umsatz[[#This Row],[Verkäufernr.]],0),Verkäufer[Nummer],0)),"")</f>
        <v>Ralph</v>
      </c>
      <c r="H8">
        <f t="shared" si="1"/>
        <v>5</v>
      </c>
    </row>
    <row r="9" spans="1:8" x14ac:dyDescent="0.2">
      <c r="A9">
        <f>IFERROR(INDEX(Gesamtaufstellung[Kd.nummer],MATCH('nach Umsatz'!C9,Gesamtaufstellung[HSP Ums.],0)),"")</f>
        <v>3099965</v>
      </c>
      <c r="B9" t="str">
        <f>IFERROR(INDEX(Gesamtaufstellung[Kunde],MATCH(C9,Gesamtaufstellung[HSP Ums.],0)),"")</f>
        <v>Ribery</v>
      </c>
      <c r="C9" s="7">
        <f>IFERROR(LARGE(Gesamtaufstellung[HSP Ums.],ROW()-3),"")</f>
        <v>6210.0010000000002</v>
      </c>
      <c r="D9" s="3">
        <f>IFERROR(INDEX(Gesamtaufstellung[Marge in %],MATCH('nach Umsatz'!C9,Gesamtaufstellung[HSP Ums.],0)),"")</f>
        <v>7.0000000000000007E-2</v>
      </c>
      <c r="E9" s="1">
        <f>IFERROR(INDEX(Gesamtaufstellung[Rechnungbetrag],MATCH('nach Umsatz'!C9,Gesamtaufstellung[HSP Ums.],0)),"")</f>
        <v>434.70000000000005</v>
      </c>
      <c r="F9" t="str">
        <f t="shared" si="0"/>
        <v>30</v>
      </c>
      <c r="G9" t="str">
        <f>IFERROR(INDEX(Verkäufer[Verkäufer],MATCH(ROUND(nach_Umsatz[[#This Row],[Verkäufernr.]],0),Verkäufer[Nummer],0)),"")</f>
        <v>Christian</v>
      </c>
      <c r="H9">
        <f t="shared" si="1"/>
        <v>6</v>
      </c>
    </row>
    <row r="10" spans="1:8" x14ac:dyDescent="0.2">
      <c r="A10">
        <f>IFERROR(INDEX(Gesamtaufstellung[Kd.nummer],MATCH('nach Umsatz'!C10,Gesamtaufstellung[HSP Ums.],0)),"")</f>
        <v>2045632</v>
      </c>
      <c r="B10" t="str">
        <f>IFERROR(INDEX(Gesamtaufstellung[Kunde],MATCH(C10,Gesamtaufstellung[HSP Ums.],0)),"")</f>
        <v>Perez</v>
      </c>
      <c r="C10" s="7">
        <f>IFERROR(LARGE(Gesamtaufstellung[HSP Ums.],ROW()-3),"")</f>
        <v>5215.0023000000001</v>
      </c>
      <c r="D10" s="3">
        <f>IFERROR(INDEX(Gesamtaufstellung[Marge in %],MATCH('nach Umsatz'!C10,Gesamtaufstellung[HSP Ums.],0)),"")</f>
        <v>7.0000000000000007E-2</v>
      </c>
      <c r="E10" s="1">
        <f>IFERROR(INDEX(Gesamtaufstellung[Rechnungbetrag],MATCH('nach Umsatz'!C10,Gesamtaufstellung[HSP Ums.],0)),"")</f>
        <v>365.05</v>
      </c>
      <c r="F10" t="str">
        <f t="shared" si="0"/>
        <v>20</v>
      </c>
      <c r="G10" t="str">
        <f>IFERROR(INDEX(Verkäufer[Verkäufer],MATCH(ROUND(nach_Umsatz[[#This Row],[Verkäufernr.]],0),Verkäufer[Nummer],0)),"")</f>
        <v>Stefan</v>
      </c>
      <c r="H10">
        <f t="shared" si="1"/>
        <v>7</v>
      </c>
    </row>
    <row r="11" spans="1:8" x14ac:dyDescent="0.2">
      <c r="A11">
        <f>IFERROR(INDEX(Gesamtaufstellung[Kd.nummer],MATCH('nach Umsatz'!C11,Gesamtaufstellung[HSP Ums.],0)),"")</f>
        <v>5011245</v>
      </c>
      <c r="B11" t="str">
        <f>IFERROR(INDEX(Gesamtaufstellung[Kunde],MATCH(C11,Gesamtaufstellung[HSP Ums.],0)),"")</f>
        <v>Wehrlein</v>
      </c>
      <c r="C11" s="7">
        <f>IFERROR(LARGE(Gesamtaufstellung[HSP Ums.],ROW()-3),"")</f>
        <v>4800.0020999999997</v>
      </c>
      <c r="D11" s="3">
        <f>IFERROR(INDEX(Gesamtaufstellung[Marge in %],MATCH('nach Umsatz'!C11,Gesamtaufstellung[HSP Ums.],0)),"")</f>
        <v>0.08</v>
      </c>
      <c r="E11" s="1">
        <f>IFERROR(INDEX(Gesamtaufstellung[Rechnungbetrag],MATCH('nach Umsatz'!C11,Gesamtaufstellung[HSP Ums.],0)),"")</f>
        <v>384</v>
      </c>
      <c r="F11" t="str">
        <f t="shared" si="0"/>
        <v>50</v>
      </c>
      <c r="G11" t="str">
        <f>IFERROR(INDEX(Verkäufer[Verkäufer],MATCH(ROUND(nach_Umsatz[[#This Row],[Verkäufernr.]],0),Verkäufer[Nummer],0)),"")</f>
        <v>Angelika</v>
      </c>
      <c r="H11">
        <f t="shared" si="1"/>
        <v>8</v>
      </c>
    </row>
    <row r="12" spans="1:8" x14ac:dyDescent="0.2">
      <c r="A12">
        <f>IFERROR(INDEX(Gesamtaufstellung[Kd.nummer],MATCH('nach Umsatz'!C12,Gesamtaufstellung[HSP Ums.],0)),"")</f>
        <v>2088854</v>
      </c>
      <c r="B12" t="str">
        <f>IFERROR(INDEX(Gesamtaufstellung[Kunde],MATCH(C12,Gesamtaufstellung[HSP Ums.],0)),"")</f>
        <v>Ballak</v>
      </c>
      <c r="C12" s="7">
        <f>IFERROR(LARGE(Gesamtaufstellung[HSP Ums.],ROW()-3),"")</f>
        <v>4698.0007999999998</v>
      </c>
      <c r="D12" s="3">
        <f>IFERROR(INDEX(Gesamtaufstellung[Marge in %],MATCH('nach Umsatz'!C12,Gesamtaufstellung[HSP Ums.],0)),"")</f>
        <v>0.08</v>
      </c>
      <c r="E12" s="1">
        <f>IFERROR(INDEX(Gesamtaufstellung[Rechnungbetrag],MATCH('nach Umsatz'!C12,Gesamtaufstellung[HSP Ums.],0)),"")</f>
        <v>375.84000000000003</v>
      </c>
      <c r="F12" t="str">
        <f t="shared" si="0"/>
        <v>20</v>
      </c>
      <c r="G12" t="str">
        <f>IFERROR(INDEX(Verkäufer[Verkäufer],MATCH(ROUND(nach_Umsatz[[#This Row],[Verkäufernr.]],0),Verkäufer[Nummer],0)),"")</f>
        <v>Stefan</v>
      </c>
      <c r="H12">
        <f t="shared" si="1"/>
        <v>9</v>
      </c>
    </row>
    <row r="13" spans="1:8" x14ac:dyDescent="0.2">
      <c r="A13">
        <f>IFERROR(INDEX(Gesamtaufstellung[Kd.nummer],MATCH('nach Umsatz'!C13,Gesamtaufstellung[HSP Ums.],0)),"")</f>
        <v>2044458</v>
      </c>
      <c r="B13" t="str">
        <f>IFERROR(INDEX(Gesamtaufstellung[Kunde],MATCH(C13,Gesamtaufstellung[HSP Ums.],0)),"")</f>
        <v>Lahm</v>
      </c>
      <c r="C13" s="7">
        <f>IFERROR(LARGE(Gesamtaufstellung[HSP Ums.],ROW()-3),"")</f>
        <v>3470.0005999999998</v>
      </c>
      <c r="D13" s="3">
        <f>IFERROR(INDEX(Gesamtaufstellung[Marge in %],MATCH('nach Umsatz'!C13,Gesamtaufstellung[HSP Ums.],0)),"")</f>
        <v>0.1</v>
      </c>
      <c r="E13" s="1">
        <f>IFERROR(INDEX(Gesamtaufstellung[Rechnungbetrag],MATCH('nach Umsatz'!C13,Gesamtaufstellung[HSP Ums.],0)),"")</f>
        <v>347</v>
      </c>
      <c r="F13" t="str">
        <f t="shared" si="0"/>
        <v>20</v>
      </c>
      <c r="G13" t="str">
        <f>IFERROR(INDEX(Verkäufer[Verkäufer],MATCH(ROUND(nach_Umsatz[[#This Row],[Verkäufernr.]],0),Verkäufer[Nummer],0)),"")</f>
        <v>Stefan</v>
      </c>
      <c r="H13">
        <f t="shared" si="1"/>
        <v>10</v>
      </c>
    </row>
    <row r="14" spans="1:8" x14ac:dyDescent="0.2">
      <c r="A14">
        <f>IFERROR(INDEX(Gesamtaufstellung[Kd.nummer],MATCH('nach Umsatz'!C14,Gesamtaufstellung[HSP Ums.],0)),"")</f>
        <v>1011478</v>
      </c>
      <c r="B14" t="str">
        <f>IFERROR(INDEX(Gesamtaufstellung[Kunde],MATCH(C14,Gesamtaufstellung[HSP Ums.],0)),"")</f>
        <v>Ericson</v>
      </c>
      <c r="C14" s="7">
        <f>IFERROR(LARGE(Gesamtaufstellung[HSP Ums.],ROW()-3),"")</f>
        <v>2650.0005000000001</v>
      </c>
      <c r="D14" s="3">
        <f>IFERROR(INDEX(Gesamtaufstellung[Marge in %],MATCH('nach Umsatz'!C14,Gesamtaufstellung[HSP Ums.],0)),"")</f>
        <v>0.12</v>
      </c>
      <c r="E14" s="1">
        <f>IFERROR(INDEX(Gesamtaufstellung[Rechnungbetrag],MATCH('nach Umsatz'!C14,Gesamtaufstellung[HSP Ums.],0)),"")</f>
        <v>318</v>
      </c>
      <c r="F14" t="str">
        <f t="shared" si="0"/>
        <v>10</v>
      </c>
      <c r="G14" t="str">
        <f>IFERROR(INDEX(Verkäufer[Verkäufer],MATCH(ROUND(nach_Umsatz[[#This Row],[Verkäufernr.]],0),Verkäufer[Nummer],0)),"")</f>
        <v>Rene</v>
      </c>
      <c r="H14">
        <f t="shared" si="1"/>
        <v>11</v>
      </c>
    </row>
    <row r="15" spans="1:8" x14ac:dyDescent="0.2">
      <c r="A15">
        <f>IFERROR(INDEX(Gesamtaufstellung[Kd.nummer],MATCH('nach Umsatz'!C15,Gesamtaufstellung[HSP Ums.],0)),"")</f>
        <v>3000044</v>
      </c>
      <c r="B15" t="str">
        <f>IFERROR(INDEX(Gesamtaufstellung[Kunde],MATCH(C15,Gesamtaufstellung[HSP Ums.],0)),"")</f>
        <v>Riccardo</v>
      </c>
      <c r="C15" s="7">
        <f>IFERROR(LARGE(Gesamtaufstellung[HSP Ums.],ROW()-3),"")</f>
        <v>2456.0016999999998</v>
      </c>
      <c r="D15" s="3">
        <f>IFERROR(INDEX(Gesamtaufstellung[Marge in %],MATCH('nach Umsatz'!C15,Gesamtaufstellung[HSP Ums.],0)),"")</f>
        <v>0.12</v>
      </c>
      <c r="E15" s="1">
        <f>IFERROR(INDEX(Gesamtaufstellung[Rechnungbetrag],MATCH('nach Umsatz'!C15,Gesamtaufstellung[HSP Ums.],0)),"")</f>
        <v>294.71999999999997</v>
      </c>
      <c r="F15" t="str">
        <f t="shared" si="0"/>
        <v>30</v>
      </c>
      <c r="G15" t="str">
        <f>IFERROR(INDEX(Verkäufer[Verkäufer],MATCH(ROUND(nach_Umsatz[[#This Row],[Verkäufernr.]],0),Verkäufer[Nummer],0)),"")</f>
        <v>Christian</v>
      </c>
      <c r="H15">
        <f t="shared" si="1"/>
        <v>12</v>
      </c>
    </row>
    <row r="16" spans="1:8" x14ac:dyDescent="0.2">
      <c r="A16">
        <f>IFERROR(INDEX(Gesamtaufstellung[Kd.nummer],MATCH('nach Umsatz'!C16,Gesamtaufstellung[HSP Ums.],0)),"")</f>
        <v>1058954</v>
      </c>
      <c r="B16" t="str">
        <f>IFERROR(INDEX(Gesamtaufstellung[Kunde],MATCH(C16,Gesamtaufstellung[HSP Ums.],0)),"")</f>
        <v>Räikkönen</v>
      </c>
      <c r="C16" s="7">
        <f>IFERROR(LARGE(Gesamtaufstellung[HSP Ums.],ROW()-3),"")</f>
        <v>2175.0023999999999</v>
      </c>
      <c r="D16" s="3">
        <f>IFERROR(INDEX(Gesamtaufstellung[Marge in %],MATCH('nach Umsatz'!C16,Gesamtaufstellung[HSP Ums.],0)),"")</f>
        <v>0.12</v>
      </c>
      <c r="E16" s="1">
        <f>IFERROR(INDEX(Gesamtaufstellung[Rechnungbetrag],MATCH('nach Umsatz'!C16,Gesamtaufstellung[HSP Ums.],0)),"")</f>
        <v>261</v>
      </c>
      <c r="F16" t="str">
        <f t="shared" si="0"/>
        <v>10</v>
      </c>
      <c r="G16" t="str">
        <f>IFERROR(INDEX(Verkäufer[Verkäufer],MATCH(ROUND(nach_Umsatz[[#This Row],[Verkäufernr.]],0),Verkäufer[Nummer],0)),"")</f>
        <v>Rene</v>
      </c>
      <c r="H16">
        <f t="shared" si="1"/>
        <v>13</v>
      </c>
    </row>
    <row r="17" spans="1:8" x14ac:dyDescent="0.2">
      <c r="A17">
        <f>IFERROR(INDEX(Gesamtaufstellung[Kd.nummer],MATCH('nach Umsatz'!C17,Gesamtaufstellung[HSP Ums.],0)),"")</f>
        <v>1024586</v>
      </c>
      <c r="B17" t="str">
        <f>IFERROR(INDEX(Gesamtaufstellung[Kunde],MATCH(C17,Gesamtaufstellung[HSP Ums.],0)),"")</f>
        <v>Podolski</v>
      </c>
      <c r="C17" s="7">
        <f>IFERROR(LARGE(Gesamtaufstellung[HSP Ums.],ROW()-3),"")</f>
        <v>2132.0012000000002</v>
      </c>
      <c r="D17" s="3">
        <f>IFERROR(INDEX(Gesamtaufstellung[Marge in %],MATCH('nach Umsatz'!C17,Gesamtaufstellung[HSP Ums.],0)),"")</f>
        <v>0.12</v>
      </c>
      <c r="E17" s="1">
        <f>IFERROR(INDEX(Gesamtaufstellung[Rechnungbetrag],MATCH('nach Umsatz'!C17,Gesamtaufstellung[HSP Ums.],0)),"")</f>
        <v>255.84</v>
      </c>
      <c r="F17" t="str">
        <f t="shared" si="0"/>
        <v>10</v>
      </c>
      <c r="G17" t="str">
        <f>IFERROR(INDEX(Verkäufer[Verkäufer],MATCH(ROUND(nach_Umsatz[[#This Row],[Verkäufernr.]],0),Verkäufer[Nummer],0)),"")</f>
        <v>Rene</v>
      </c>
      <c r="H17">
        <f t="shared" si="1"/>
        <v>14</v>
      </c>
    </row>
    <row r="18" spans="1:8" x14ac:dyDescent="0.2">
      <c r="A18">
        <f>IFERROR(INDEX(Gesamtaufstellung[Kd.nummer],MATCH('nach Umsatz'!C18,Gesamtaufstellung[HSP Ums.],0)),"")</f>
        <v>3044786</v>
      </c>
      <c r="B18" t="str">
        <f>IFERROR(INDEX(Gesamtaufstellung[Kunde],MATCH(C18,Gesamtaufstellung[HSP Ums.],0)),"")</f>
        <v>Götze</v>
      </c>
      <c r="C18" s="7">
        <f>IFERROR(LARGE(Gesamtaufstellung[HSP Ums.],ROW()-3),"")</f>
        <v>1863.0009</v>
      </c>
      <c r="D18" s="3">
        <f>IFERROR(INDEX(Gesamtaufstellung[Marge in %],MATCH('nach Umsatz'!C18,Gesamtaufstellung[HSP Ums.],0)),"")</f>
        <v>0.15</v>
      </c>
      <c r="E18" s="1">
        <f>IFERROR(INDEX(Gesamtaufstellung[Rechnungbetrag],MATCH('nach Umsatz'!C18,Gesamtaufstellung[HSP Ums.],0)),"")</f>
        <v>279.45</v>
      </c>
      <c r="F18" t="str">
        <f t="shared" si="0"/>
        <v>30</v>
      </c>
      <c r="G18" t="str">
        <f>IFERROR(INDEX(Verkäufer[Verkäufer],MATCH(ROUND(nach_Umsatz[[#This Row],[Verkäufernr.]],0),Verkäufer[Nummer],0)),"")</f>
        <v>Christian</v>
      </c>
      <c r="H18">
        <f t="shared" si="1"/>
        <v>15</v>
      </c>
    </row>
    <row r="19" spans="1:8" x14ac:dyDescent="0.2">
      <c r="A19">
        <f>IFERROR(INDEX(Gesamtaufstellung[Kd.nummer],MATCH('nach Umsatz'!C19,Gesamtaufstellung[HSP Ums.],0)),"")</f>
        <v>4056894</v>
      </c>
      <c r="B19" t="str">
        <f>IFERROR(INDEX(Gesamtaufstellung[Kunde],MATCH(C19,Gesamtaufstellung[HSP Ums.],0)),"")</f>
        <v>Bottas</v>
      </c>
      <c r="C19" s="7">
        <f>IFERROR(LARGE(Gesamtaufstellung[HSP Ums.],ROW()-3),"")</f>
        <v>1558.0019</v>
      </c>
      <c r="D19" s="3">
        <f>IFERROR(INDEX(Gesamtaufstellung[Marge in %],MATCH('nach Umsatz'!C19,Gesamtaufstellung[HSP Ums.],0)),"")</f>
        <v>0.15</v>
      </c>
      <c r="E19" s="1">
        <f>IFERROR(INDEX(Gesamtaufstellung[Rechnungbetrag],MATCH('nach Umsatz'!C19,Gesamtaufstellung[HSP Ums.],0)),"")</f>
        <v>233.7</v>
      </c>
      <c r="F19" t="str">
        <f t="shared" si="0"/>
        <v>40</v>
      </c>
      <c r="G19" t="str">
        <f>IFERROR(INDEX(Verkäufer[Verkäufer],MATCH(ROUND(nach_Umsatz[[#This Row],[Verkäufernr.]],0),Verkäufer[Nummer],0)),"")</f>
        <v>Ralph</v>
      </c>
      <c r="H19">
        <f t="shared" si="1"/>
        <v>16</v>
      </c>
    </row>
    <row r="20" spans="1:8" x14ac:dyDescent="0.2">
      <c r="A20">
        <f>IFERROR(INDEX(Gesamtaufstellung[Kd.nummer],MATCH('nach Umsatz'!C20,Gesamtaufstellung[HSP Ums.],0)),"")</f>
        <v>1025895</v>
      </c>
      <c r="B20" t="str">
        <f>IFERROR(INDEX(Gesamtaufstellung[Kunde],MATCH(C20,Gesamtaufstellung[HSP Ums.],0)),"")</f>
        <v>Hülkenberg</v>
      </c>
      <c r="C20" s="7">
        <f>IFERROR(LARGE(Gesamtaufstellung[HSP Ums.],ROW()-3),"")</f>
        <v>1460.0003999999999</v>
      </c>
      <c r="D20" s="3">
        <f>IFERROR(INDEX(Gesamtaufstellung[Marge in %],MATCH('nach Umsatz'!C20,Gesamtaufstellung[HSP Ums.],0)),"")</f>
        <v>0.15</v>
      </c>
      <c r="E20" s="1">
        <f>IFERROR(INDEX(Gesamtaufstellung[Rechnungbetrag],MATCH('nach Umsatz'!C20,Gesamtaufstellung[HSP Ums.],0)),"")</f>
        <v>219</v>
      </c>
      <c r="F20" t="str">
        <f t="shared" si="0"/>
        <v>10</v>
      </c>
      <c r="G20" t="str">
        <f>IFERROR(INDEX(Verkäufer[Verkäufer],MATCH(ROUND(nach_Umsatz[[#This Row],[Verkäufernr.]],0),Verkäufer[Nummer],0)),"")</f>
        <v>Rene</v>
      </c>
      <c r="H20">
        <f t="shared" si="1"/>
        <v>17</v>
      </c>
    </row>
    <row r="21" spans="1:8" x14ac:dyDescent="0.2">
      <c r="A21">
        <f>IFERROR(INDEX(Gesamtaufstellung[Kd.nummer],MATCH('nach Umsatz'!C21,Gesamtaufstellung[HSP Ums.],0)),"")</f>
        <v>2045876</v>
      </c>
      <c r="B21" t="str">
        <f>IFERROR(INDEX(Gesamtaufstellung[Kunde],MATCH(C21,Gesamtaufstellung[HSP Ums.],0)),"")</f>
        <v>Neuer</v>
      </c>
      <c r="C21" s="7">
        <f>IFERROR(LARGE(Gesamtaufstellung[HSP Ums.],ROW()-3),"")</f>
        <v>1160.0007000000001</v>
      </c>
      <c r="D21" s="3">
        <f>IFERROR(INDEX(Gesamtaufstellung[Marge in %],MATCH('nach Umsatz'!C21,Gesamtaufstellung[HSP Ums.],0)),"")</f>
        <v>0.15</v>
      </c>
      <c r="E21" s="1">
        <f>IFERROR(INDEX(Gesamtaufstellung[Rechnungbetrag],MATCH('nach Umsatz'!C21,Gesamtaufstellung[HSP Ums.],0)),"")</f>
        <v>174</v>
      </c>
      <c r="F21" t="str">
        <f t="shared" si="0"/>
        <v>20</v>
      </c>
      <c r="G21" t="str">
        <f>IFERROR(INDEX(Verkäufer[Verkäufer],MATCH(ROUND(nach_Umsatz[[#This Row],[Verkäufernr.]],0),Verkäufer[Nummer],0)),"")</f>
        <v>Stefan</v>
      </c>
      <c r="H21">
        <f t="shared" si="1"/>
        <v>18</v>
      </c>
    </row>
    <row r="22" spans="1:8" x14ac:dyDescent="0.2">
      <c r="A22">
        <f>IFERROR(INDEX(Gesamtaufstellung[Kd.nummer],MATCH('nach Umsatz'!C22,Gesamtaufstellung[HSP Ums.],0)),"")</f>
        <v>4066325</v>
      </c>
      <c r="B22" t="str">
        <f>IFERROR(INDEX(Gesamtaufstellung[Kunde],MATCH(C22,Gesamtaufstellung[HSP Ums.],0)),"")</f>
        <v>Vettel</v>
      </c>
      <c r="C22" s="7">
        <f>IFERROR(LARGE(Gesamtaufstellung[HSP Ums.],ROW()-3),"")</f>
        <v>1119.0016000000001</v>
      </c>
      <c r="D22" s="3">
        <f>IFERROR(INDEX(Gesamtaufstellung[Marge in %],MATCH('nach Umsatz'!C22,Gesamtaufstellung[HSP Ums.],0)),"")</f>
        <v>0.15</v>
      </c>
      <c r="E22" s="1">
        <f>IFERROR(INDEX(Gesamtaufstellung[Rechnungbetrag],MATCH('nach Umsatz'!C22,Gesamtaufstellung[HSP Ums.],0)),"")</f>
        <v>167.85</v>
      </c>
      <c r="F22" t="str">
        <f t="shared" si="0"/>
        <v>40</v>
      </c>
      <c r="G22" t="str">
        <f>IFERROR(INDEX(Verkäufer[Verkäufer],MATCH(ROUND(nach_Umsatz[[#This Row],[Verkäufernr.]],0),Verkäufer[Nummer],0)),"")</f>
        <v>Ralph</v>
      </c>
      <c r="H22">
        <f t="shared" si="1"/>
        <v>19</v>
      </c>
    </row>
    <row r="23" spans="1:8" x14ac:dyDescent="0.2">
      <c r="A23">
        <f>IFERROR(INDEX(Gesamtaufstellung[Kd.nummer],MATCH('nach Umsatz'!C23,Gesamtaufstellung[HSP Ums.],0)),"")</f>
        <v>4044412</v>
      </c>
      <c r="B23" t="str">
        <f>IFERROR(INDEX(Gesamtaufstellung[Kunde],MATCH(C23,Gesamtaufstellung[HSP Ums.],0)),"")</f>
        <v>Adler</v>
      </c>
      <c r="C23" s="7">
        <f>IFERROR(LARGE(Gesamtaufstellung[HSP Ums.],ROW()-3),"")</f>
        <v>1111.0014000000001</v>
      </c>
      <c r="D23" s="3">
        <f>IFERROR(INDEX(Gesamtaufstellung[Marge in %],MATCH('nach Umsatz'!C23,Gesamtaufstellung[HSP Ums.],0)),"")</f>
        <v>0.15</v>
      </c>
      <c r="E23" s="1">
        <f>IFERROR(INDEX(Gesamtaufstellung[Rechnungbetrag],MATCH('nach Umsatz'!C23,Gesamtaufstellung[HSP Ums.],0)),"")</f>
        <v>166.65</v>
      </c>
      <c r="F23" t="str">
        <f t="shared" si="0"/>
        <v>40</v>
      </c>
      <c r="G23" t="str">
        <f>IFERROR(INDEX(Verkäufer[Verkäufer],MATCH(ROUND(nach_Umsatz[[#This Row],[Verkäufernr.]],0),Verkäufer[Nummer],0)),"")</f>
        <v>Ralph</v>
      </c>
      <c r="H23">
        <f t="shared" si="1"/>
        <v>20</v>
      </c>
    </row>
    <row r="24" spans="1:8" x14ac:dyDescent="0.2">
      <c r="A24">
        <f>IFERROR(INDEX(Gesamtaufstellung[Kd.nummer],MATCH('nach Umsatz'!C24,Gesamtaufstellung[HSP Ums.],0)),"")</f>
        <v>3045786</v>
      </c>
      <c r="B24" t="str">
        <f>IFERROR(INDEX(Gesamtaufstellung[Kunde],MATCH(C24,Gesamtaufstellung[HSP Ums.],0)),"")</f>
        <v>Verstappen</v>
      </c>
      <c r="C24" s="7">
        <f>IFERROR(LARGE(Gesamtaufstellung[HSP Ums.],ROW()-3),"")</f>
        <v>999.00109999999995</v>
      </c>
      <c r="D24" s="3">
        <f>IFERROR(INDEX(Gesamtaufstellung[Marge in %],MATCH('nach Umsatz'!C24,Gesamtaufstellung[HSP Ums.],0)),"")</f>
        <v>0.17</v>
      </c>
      <c r="E24" s="1">
        <f>IFERROR(INDEX(Gesamtaufstellung[Rechnungbetrag],MATCH('nach Umsatz'!C24,Gesamtaufstellung[HSP Ums.],0)),"")</f>
        <v>169.83</v>
      </c>
      <c r="F24" t="str">
        <f t="shared" si="0"/>
        <v>30</v>
      </c>
      <c r="G24" t="str">
        <f>IFERROR(INDEX(Verkäufer[Verkäufer],MATCH(ROUND(nach_Umsatz[[#This Row],[Verkäufernr.]],0),Verkäufer[Nummer],0)),"")</f>
        <v>Christian</v>
      </c>
      <c r="H24">
        <f t="shared" si="1"/>
        <v>21</v>
      </c>
    </row>
    <row r="25" spans="1:8" x14ac:dyDescent="0.2">
      <c r="A25" t="str">
        <f>IFERROR(INDEX(Gesamtaufstellung[Kd.nummer],MATCH('nach Umsatz'!C25,Gesamtaufstellung[HSP Ums.],0)),"")</f>
        <v/>
      </c>
      <c r="B25" t="str">
        <f>IFERROR(INDEX(Gesamtaufstellung[Kunde],MATCH(C25,Gesamtaufstellung[HSP Ums.],0)),"")</f>
        <v/>
      </c>
      <c r="C25" s="7" t="str">
        <f>IFERROR(LARGE(Gesamtaufstellung[HSP Ums.],ROW()-3),"")</f>
        <v/>
      </c>
      <c r="D25" s="3" t="str">
        <f>IFERROR(INDEX(Gesamtaufstellung[Marge in %],MATCH('nach Umsatz'!C25,Gesamtaufstellung[HSP Ums.],0)),"")</f>
        <v/>
      </c>
      <c r="E25" s="1" t="str">
        <f>IFERROR(INDEX(Gesamtaufstellung[Rechnungbetrag],MATCH('nach Umsatz'!C25,Gesamtaufstellung[HSP Ums.],0)),"")</f>
        <v/>
      </c>
      <c r="F25" t="str">
        <f t="shared" si="0"/>
        <v/>
      </c>
      <c r="G25" t="str">
        <f>IFERROR(INDEX(Verkäufer[Verkäufer],MATCH(ROUND(nach_Umsatz[[#This Row],[Verkäufernr.]],0),Verkäufer[Nummer],0)),"")</f>
        <v/>
      </c>
      <c r="H25" t="str">
        <f t="shared" si="1"/>
        <v/>
      </c>
    </row>
    <row r="26" spans="1:8" x14ac:dyDescent="0.2">
      <c r="A26" t="str">
        <f>IFERROR(INDEX(Gesamtaufstellung[Kd.nummer],MATCH('nach Umsatz'!C26,Gesamtaufstellung[HSP Ums.],0)),"")</f>
        <v/>
      </c>
      <c r="B26" t="str">
        <f>IFERROR(INDEX(Gesamtaufstellung[Kunde],MATCH(C26,Gesamtaufstellung[HSP Ums.],0)),"")</f>
        <v/>
      </c>
      <c r="C26" s="7" t="str">
        <f>IFERROR(LARGE(Gesamtaufstellung[HSP Ums.],ROW()-3),"")</f>
        <v/>
      </c>
      <c r="D26" s="3" t="str">
        <f>IFERROR(INDEX(Gesamtaufstellung[Marge in %],MATCH('nach Umsatz'!C26,Gesamtaufstellung[HSP Ums.],0)),"")</f>
        <v/>
      </c>
      <c r="E26" s="1" t="str">
        <f>IFERROR(INDEX(Gesamtaufstellung[Rechnungbetrag],MATCH('nach Umsatz'!C26,Gesamtaufstellung[HSP Ums.],0)),"")</f>
        <v/>
      </c>
      <c r="F26" t="str">
        <f t="shared" si="0"/>
        <v/>
      </c>
      <c r="G26" t="str">
        <f>IFERROR(INDEX(Verkäufer[Verkäufer],MATCH(ROUND(nach_Umsatz[[#This Row],[Verkäufernr.]],0),Verkäufer[Nummer],0)),"")</f>
        <v/>
      </c>
      <c r="H26" t="str">
        <f t="shared" si="1"/>
        <v/>
      </c>
    </row>
    <row r="27" spans="1:8" x14ac:dyDescent="0.2">
      <c r="A27" t="str">
        <f>IFERROR(INDEX(Gesamtaufstellung[Kd.nummer],MATCH('nach Umsatz'!C27,Gesamtaufstellung[HSP Ums.],0)),"")</f>
        <v/>
      </c>
      <c r="B27" t="str">
        <f>IFERROR(INDEX(Gesamtaufstellung[Kunde],MATCH(C27,Gesamtaufstellung[HSP Ums.],0)),"")</f>
        <v/>
      </c>
      <c r="C27" s="7" t="str">
        <f>IFERROR(LARGE(Gesamtaufstellung[HSP Ums.],ROW()-3),"")</f>
        <v/>
      </c>
      <c r="D27" s="3" t="str">
        <f>IFERROR(INDEX(Gesamtaufstellung[Marge in %],MATCH('nach Umsatz'!C27,Gesamtaufstellung[HSP Ums.],0)),"")</f>
        <v/>
      </c>
      <c r="E27" s="1" t="str">
        <f>IFERROR(INDEX(Gesamtaufstellung[Rechnungbetrag],MATCH('nach Umsatz'!C27,Gesamtaufstellung[HSP Ums.],0)),"")</f>
        <v/>
      </c>
      <c r="F27" t="str">
        <f t="shared" si="0"/>
        <v/>
      </c>
      <c r="G27" t="str">
        <f>IFERROR(INDEX(Verkäufer[Verkäufer],MATCH(ROUND(nach_Umsatz[[#This Row],[Verkäufernr.]],0),Verkäufer[Nummer],0)),"")</f>
        <v/>
      </c>
      <c r="H27" t="str">
        <f t="shared" si="1"/>
        <v/>
      </c>
    </row>
    <row r="28" spans="1:8" x14ac:dyDescent="0.2">
      <c r="A28" t="str">
        <f>IFERROR(INDEX(Gesamtaufstellung[Kd.nummer],MATCH('nach Umsatz'!C28,Gesamtaufstellung[HSP Ums.],0)),"")</f>
        <v/>
      </c>
      <c r="B28" t="str">
        <f>IFERROR(INDEX(Gesamtaufstellung[Kunde],MATCH(C28,Gesamtaufstellung[HSP Ums.],0)),"")</f>
        <v/>
      </c>
      <c r="C28" s="7" t="str">
        <f>IFERROR(LARGE(Gesamtaufstellung[HSP Ums.],ROW()-3),"")</f>
        <v/>
      </c>
      <c r="D28" s="3" t="str">
        <f>IFERROR(INDEX(Gesamtaufstellung[Marge in %],MATCH('nach Umsatz'!C28,Gesamtaufstellung[HSP Ums.],0)),"")</f>
        <v/>
      </c>
      <c r="E28" s="1" t="str">
        <f>IFERROR(INDEX(Gesamtaufstellung[Rechnungbetrag],MATCH('nach Umsatz'!C28,Gesamtaufstellung[HSP Ums.],0)),"")</f>
        <v/>
      </c>
      <c r="F28" t="str">
        <f t="shared" si="0"/>
        <v/>
      </c>
      <c r="G28" t="str">
        <f>IFERROR(INDEX(Verkäufer[Verkäufer],MATCH(ROUND(nach_Umsatz[[#This Row],[Verkäufernr.]],0),Verkäufer[Nummer],0)),"")</f>
        <v/>
      </c>
      <c r="H28" t="str">
        <f t="shared" si="1"/>
        <v/>
      </c>
    </row>
    <row r="29" spans="1:8" x14ac:dyDescent="0.2">
      <c r="A29" t="str">
        <f>IFERROR(INDEX(Gesamtaufstellung[Kd.nummer],MATCH('nach Umsatz'!C29,Gesamtaufstellung[HSP Ums.],0)),"")</f>
        <v/>
      </c>
      <c r="B29" t="str">
        <f>IFERROR(INDEX(Gesamtaufstellung[Kunde],MATCH(C29,Gesamtaufstellung[HSP Ums.],0)),"")</f>
        <v/>
      </c>
      <c r="C29" s="7" t="str">
        <f>IFERROR(LARGE(Gesamtaufstellung[HSP Ums.],ROW()-3),"")</f>
        <v/>
      </c>
      <c r="D29" s="3" t="str">
        <f>IFERROR(INDEX(Gesamtaufstellung[Marge in %],MATCH('nach Umsatz'!C29,Gesamtaufstellung[HSP Ums.],0)),"")</f>
        <v/>
      </c>
      <c r="E29" s="1" t="str">
        <f>IFERROR(INDEX(Gesamtaufstellung[Rechnungbetrag],MATCH('nach Umsatz'!C29,Gesamtaufstellung[HSP Ums.],0)),"")</f>
        <v/>
      </c>
      <c r="F29" t="str">
        <f t="shared" si="0"/>
        <v/>
      </c>
      <c r="G29" t="str">
        <f>IFERROR(INDEX(Verkäufer[Verkäufer],MATCH(ROUND(nach_Umsatz[[#This Row],[Verkäufernr.]],0),Verkäufer[Nummer],0)),"")</f>
        <v/>
      </c>
      <c r="H29" t="str">
        <f t="shared" si="1"/>
        <v/>
      </c>
    </row>
    <row r="30" spans="1:8" x14ac:dyDescent="0.2">
      <c r="A30" t="str">
        <f>IFERROR(INDEX(Gesamtaufstellung[Kd.nummer],MATCH('nach Umsatz'!C30,Gesamtaufstellung[HSP Ums.],0)),"")</f>
        <v/>
      </c>
      <c r="B30" t="str">
        <f>IFERROR(INDEX(Gesamtaufstellung[Kunde],MATCH(C30,Gesamtaufstellung[HSP Ums.],0)),"")</f>
        <v/>
      </c>
      <c r="C30" s="7" t="str">
        <f>IFERROR(LARGE(Gesamtaufstellung[HSP Ums.],ROW()-3),"")</f>
        <v/>
      </c>
      <c r="D30" s="3" t="str">
        <f>IFERROR(INDEX(Gesamtaufstellung[Marge in %],MATCH('nach Umsatz'!C30,Gesamtaufstellung[HSP Ums.],0)),"")</f>
        <v/>
      </c>
      <c r="E30" s="1" t="str">
        <f>IFERROR(INDEX(Gesamtaufstellung[Rechnungbetrag],MATCH('nach Umsatz'!C30,Gesamtaufstellung[HSP Ums.],0)),"")</f>
        <v/>
      </c>
      <c r="F30" t="str">
        <f t="shared" si="0"/>
        <v/>
      </c>
      <c r="G30" t="str">
        <f>IFERROR(INDEX(Verkäufer[Verkäufer],MATCH(ROUND(nach_Umsatz[[#This Row],[Verkäufernr.]],0),Verkäufer[Nummer],0)),"")</f>
        <v/>
      </c>
      <c r="H30" t="str">
        <f t="shared" si="1"/>
        <v/>
      </c>
    </row>
    <row r="31" spans="1:8" x14ac:dyDescent="0.2">
      <c r="A31" t="str">
        <f>IFERROR(INDEX(Gesamtaufstellung[Kd.nummer],MATCH('nach Umsatz'!C31,Gesamtaufstellung[HSP Ums.],0)),"")</f>
        <v/>
      </c>
      <c r="B31" t="str">
        <f>IFERROR(INDEX(Gesamtaufstellung[Kunde],MATCH(C31,Gesamtaufstellung[HSP Ums.],0)),"")</f>
        <v/>
      </c>
      <c r="C31" s="7" t="str">
        <f>IFERROR(LARGE(Gesamtaufstellung[HSP Ums.],ROW()-3),"")</f>
        <v/>
      </c>
      <c r="D31" s="3" t="str">
        <f>IFERROR(INDEX(Gesamtaufstellung[Marge in %],MATCH('nach Umsatz'!C31,Gesamtaufstellung[HSP Ums.],0)),"")</f>
        <v/>
      </c>
      <c r="E31" s="1" t="str">
        <f>IFERROR(INDEX(Gesamtaufstellung[Rechnungbetrag],MATCH('nach Umsatz'!C31,Gesamtaufstellung[HSP Ums.],0)),"")</f>
        <v/>
      </c>
      <c r="F31" t="str">
        <f t="shared" si="0"/>
        <v/>
      </c>
      <c r="G31" t="str">
        <f>IFERROR(INDEX(Verkäufer[Verkäufer],MATCH(ROUND(nach_Umsatz[[#This Row],[Verkäufernr.]],0),Verkäufer[Nummer],0)),"")</f>
        <v/>
      </c>
      <c r="H31" t="str">
        <f t="shared" si="1"/>
        <v/>
      </c>
    </row>
    <row r="32" spans="1:8" x14ac:dyDescent="0.2">
      <c r="A32" t="str">
        <f>IFERROR(INDEX(Gesamtaufstellung[Kd.nummer],MATCH('nach Umsatz'!C32,Gesamtaufstellung[HSP Ums.],0)),"")</f>
        <v/>
      </c>
      <c r="B32" t="str">
        <f>IFERROR(INDEX(Gesamtaufstellung[Kunde],MATCH(C32,Gesamtaufstellung[HSP Ums.],0)),"")</f>
        <v/>
      </c>
      <c r="C32" s="7" t="str">
        <f>IFERROR(LARGE(Gesamtaufstellung[HSP Ums.],ROW()-3),"")</f>
        <v/>
      </c>
      <c r="D32" s="3" t="str">
        <f>IFERROR(INDEX(Gesamtaufstellung[Marge in %],MATCH('nach Umsatz'!C32,Gesamtaufstellung[HSP Ums.],0)),"")</f>
        <v/>
      </c>
      <c r="E32" s="1" t="str">
        <f>IFERROR(INDEX(Gesamtaufstellung[Rechnungbetrag],MATCH('nach Umsatz'!C32,Gesamtaufstellung[HSP Ums.],0)),"")</f>
        <v/>
      </c>
      <c r="F32" t="str">
        <f t="shared" si="0"/>
        <v/>
      </c>
      <c r="G32" t="str">
        <f>IFERROR(INDEX(Verkäufer[Verkäufer],MATCH(ROUND(nach_Umsatz[[#This Row],[Verkäufernr.]],0),Verkäufer[Nummer],0)),"")</f>
        <v/>
      </c>
      <c r="H32" t="str">
        <f t="shared" si="1"/>
        <v/>
      </c>
    </row>
    <row r="33" spans="1:8" x14ac:dyDescent="0.2">
      <c r="A33" t="str">
        <f>IFERROR(INDEX(Gesamtaufstellung[Kd.nummer],MATCH('nach Umsatz'!C33,Gesamtaufstellung[HSP Ums.],0)),"")</f>
        <v/>
      </c>
      <c r="B33" t="str">
        <f>IFERROR(INDEX(Gesamtaufstellung[Kunde],MATCH(C33,Gesamtaufstellung[HSP Ums.],0)),"")</f>
        <v/>
      </c>
      <c r="C33" s="7" t="str">
        <f>IFERROR(LARGE(Gesamtaufstellung[HSP Ums.],ROW()-3),"")</f>
        <v/>
      </c>
      <c r="D33" s="3" t="str">
        <f>IFERROR(INDEX(Gesamtaufstellung[Marge in %],MATCH('nach Umsatz'!C33,Gesamtaufstellung[HSP Ums.],0)),"")</f>
        <v/>
      </c>
      <c r="E33" s="1" t="str">
        <f>IFERROR(INDEX(Gesamtaufstellung[Rechnungbetrag],MATCH('nach Umsatz'!C33,Gesamtaufstellung[HSP Ums.],0)),"")</f>
        <v/>
      </c>
      <c r="F33" t="str">
        <f t="shared" si="0"/>
        <v/>
      </c>
      <c r="G33" t="str">
        <f>IFERROR(INDEX(Verkäufer[Verkäufer],MATCH(ROUND(nach_Umsatz[[#This Row],[Verkäufernr.]],0),Verkäufer[Nummer],0)),"")</f>
        <v/>
      </c>
      <c r="H33" t="str">
        <f t="shared" si="1"/>
        <v/>
      </c>
    </row>
    <row r="34" spans="1:8" x14ac:dyDescent="0.2">
      <c r="A34" t="str">
        <f>IFERROR(INDEX(Gesamtaufstellung[Kd.nummer],MATCH('nach Umsatz'!C34,Gesamtaufstellung[HSP Ums.],0)),"")</f>
        <v/>
      </c>
      <c r="B34" t="str">
        <f>IFERROR(INDEX(Gesamtaufstellung[Kunde],MATCH(C34,Gesamtaufstellung[HSP Ums.],0)),"")</f>
        <v/>
      </c>
      <c r="C34" s="7" t="str">
        <f>IFERROR(LARGE(Gesamtaufstellung[HSP Ums.],ROW()-3),"")</f>
        <v/>
      </c>
      <c r="D34" s="3" t="str">
        <f>IFERROR(INDEX(Gesamtaufstellung[Marge in %],MATCH('nach Umsatz'!C34,Gesamtaufstellung[HSP Ums.],0)),"")</f>
        <v/>
      </c>
      <c r="E34" s="1" t="str">
        <f>IFERROR(INDEX(Gesamtaufstellung[Rechnungbetrag],MATCH('nach Umsatz'!C34,Gesamtaufstellung[HSP Ums.],0)),"")</f>
        <v/>
      </c>
      <c r="F34" t="str">
        <f t="shared" si="0"/>
        <v/>
      </c>
      <c r="G34" t="str">
        <f>IFERROR(INDEX(Verkäufer[Verkäufer],MATCH(ROUND(nach_Umsatz[[#This Row],[Verkäufernr.]],0),Verkäufer[Nummer],0)),"")</f>
        <v/>
      </c>
      <c r="H34" t="str">
        <f t="shared" si="1"/>
        <v/>
      </c>
    </row>
    <row r="35" spans="1:8" x14ac:dyDescent="0.2">
      <c r="A35" t="str">
        <f>IFERROR(INDEX(Gesamtaufstellung[Kd.nummer],MATCH('nach Umsatz'!C35,Gesamtaufstellung[HSP Ums.],0)),"")</f>
        <v/>
      </c>
      <c r="B35" t="str">
        <f>IFERROR(INDEX(Gesamtaufstellung[Kunde],MATCH(C35,Gesamtaufstellung[HSP Ums.],0)),"")</f>
        <v/>
      </c>
      <c r="C35" s="7" t="str">
        <f>IFERROR(LARGE(Gesamtaufstellung[HSP Ums.],ROW()-3),"")</f>
        <v/>
      </c>
      <c r="D35" s="3" t="str">
        <f>IFERROR(INDEX(Gesamtaufstellung[Marge in %],MATCH('nach Umsatz'!C35,Gesamtaufstellung[HSP Ums.],0)),"")</f>
        <v/>
      </c>
      <c r="E35" s="1" t="str">
        <f>IFERROR(INDEX(Gesamtaufstellung[Rechnungbetrag],MATCH('nach Umsatz'!C35,Gesamtaufstellung[HSP Ums.],0)),"")</f>
        <v/>
      </c>
      <c r="F35" t="str">
        <f t="shared" si="0"/>
        <v/>
      </c>
      <c r="G35" t="str">
        <f>IFERROR(INDEX(Verkäufer[Verkäufer],MATCH(ROUND(nach_Umsatz[[#This Row],[Verkäufernr.]],0),Verkäufer[Nummer],0)),"")</f>
        <v/>
      </c>
      <c r="H35" t="str">
        <f t="shared" si="1"/>
        <v/>
      </c>
    </row>
    <row r="36" spans="1:8" x14ac:dyDescent="0.2">
      <c r="A36" t="str">
        <f>IFERROR(INDEX(Gesamtaufstellung[Kd.nummer],MATCH('nach Umsatz'!C36,Gesamtaufstellung[HSP Ums.],0)),"")</f>
        <v/>
      </c>
      <c r="B36" t="str">
        <f>IFERROR(INDEX(Gesamtaufstellung[Kunde],MATCH(C36,Gesamtaufstellung[HSP Ums.],0)),"")</f>
        <v/>
      </c>
      <c r="C36" s="7" t="str">
        <f>IFERROR(LARGE(Gesamtaufstellung[HSP Ums.],ROW()-3),"")</f>
        <v/>
      </c>
      <c r="D36" s="3" t="str">
        <f>IFERROR(INDEX(Gesamtaufstellung[Marge in %],MATCH('nach Umsatz'!C36,Gesamtaufstellung[HSP Ums.],0)),"")</f>
        <v/>
      </c>
      <c r="E36" s="1" t="str">
        <f>IFERROR(INDEX(Gesamtaufstellung[Rechnungbetrag],MATCH('nach Umsatz'!C36,Gesamtaufstellung[HSP Ums.],0)),"")</f>
        <v/>
      </c>
      <c r="F36" t="str">
        <f t="shared" si="0"/>
        <v/>
      </c>
      <c r="G36" t="str">
        <f>IFERROR(INDEX(Verkäufer[Verkäufer],MATCH(ROUND(nach_Umsatz[[#This Row],[Verkäufernr.]],0),Verkäufer[Nummer],0)),"")</f>
        <v/>
      </c>
      <c r="H36" t="str">
        <f t="shared" si="1"/>
        <v/>
      </c>
    </row>
    <row r="37" spans="1:8" x14ac:dyDescent="0.2">
      <c r="A37" t="str">
        <f>IFERROR(INDEX(Gesamtaufstellung[Kd.nummer],MATCH('nach Umsatz'!C37,Gesamtaufstellung[HSP Ums.],0)),"")</f>
        <v/>
      </c>
      <c r="B37" t="str">
        <f>IFERROR(INDEX(Gesamtaufstellung[Kunde],MATCH(C37,Gesamtaufstellung[HSP Ums.],0)),"")</f>
        <v/>
      </c>
      <c r="C37" s="7" t="str">
        <f>IFERROR(LARGE(Gesamtaufstellung[HSP Ums.],ROW()-3),"")</f>
        <v/>
      </c>
      <c r="D37" s="3" t="str">
        <f>IFERROR(INDEX(Gesamtaufstellung[Marge in %],MATCH('nach Umsatz'!C37,Gesamtaufstellung[HSP Ums.],0)),"")</f>
        <v/>
      </c>
      <c r="E37" s="1" t="str">
        <f>IFERROR(INDEX(Gesamtaufstellung[Rechnungbetrag],MATCH('nach Umsatz'!C37,Gesamtaufstellung[HSP Ums.],0)),"")</f>
        <v/>
      </c>
      <c r="F37" t="str">
        <f t="shared" si="0"/>
        <v/>
      </c>
      <c r="G37" t="str">
        <f>IFERROR(INDEX(Verkäufer[Verkäufer],MATCH(ROUND(nach_Umsatz[[#This Row],[Verkäufernr.]],0),Verkäufer[Nummer],0)),"")</f>
        <v/>
      </c>
      <c r="H37" t="str">
        <f t="shared" si="1"/>
        <v/>
      </c>
    </row>
    <row r="38" spans="1:8" x14ac:dyDescent="0.2">
      <c r="A38" t="str">
        <f>IFERROR(INDEX(Gesamtaufstellung[Kd.nummer],MATCH('nach Umsatz'!C38,Gesamtaufstellung[HSP Ums.],0)),"")</f>
        <v/>
      </c>
      <c r="B38" t="str">
        <f>IFERROR(INDEX(Gesamtaufstellung[Kunde],MATCH(C38,Gesamtaufstellung[HSP Ums.],0)),"")</f>
        <v/>
      </c>
      <c r="C38" s="7" t="str">
        <f>IFERROR(LARGE(Gesamtaufstellung[HSP Ums.],ROW()-3),"")</f>
        <v/>
      </c>
      <c r="D38" s="3" t="str">
        <f>IFERROR(INDEX(Gesamtaufstellung[Marge in %],MATCH('nach Umsatz'!C38,Gesamtaufstellung[HSP Ums.],0)),"")</f>
        <v/>
      </c>
      <c r="E38" s="1" t="str">
        <f>IFERROR(INDEX(Gesamtaufstellung[Rechnungbetrag],MATCH('nach Umsatz'!C38,Gesamtaufstellung[HSP Ums.],0)),"")</f>
        <v/>
      </c>
      <c r="F38" t="str">
        <f t="shared" si="0"/>
        <v/>
      </c>
      <c r="G38" t="str">
        <f>IFERROR(INDEX(Verkäufer[Verkäufer],MATCH(ROUND(nach_Umsatz[[#This Row],[Verkäufernr.]],0),Verkäufer[Nummer],0)),"")</f>
        <v/>
      </c>
      <c r="H38" t="str">
        <f t="shared" si="1"/>
        <v/>
      </c>
    </row>
    <row r="39" spans="1:8" x14ac:dyDescent="0.2">
      <c r="A39" t="str">
        <f>IFERROR(INDEX(Gesamtaufstellung[Kd.nummer],MATCH('nach Umsatz'!C39,Gesamtaufstellung[HSP Ums.],0)),"")</f>
        <v/>
      </c>
      <c r="B39" t="str">
        <f>IFERROR(INDEX(Gesamtaufstellung[Kunde],MATCH(C39,Gesamtaufstellung[HSP Ums.],0)),"")</f>
        <v/>
      </c>
      <c r="C39" s="7" t="str">
        <f>IFERROR(LARGE(Gesamtaufstellung[HSP Ums.],ROW()-3),"")</f>
        <v/>
      </c>
      <c r="D39" s="3" t="str">
        <f>IFERROR(INDEX(Gesamtaufstellung[Marge in %],MATCH('nach Umsatz'!C39,Gesamtaufstellung[HSP Ums.],0)),"")</f>
        <v/>
      </c>
      <c r="E39" s="1" t="str">
        <f>IFERROR(INDEX(Gesamtaufstellung[Rechnungbetrag],MATCH('nach Umsatz'!C39,Gesamtaufstellung[HSP Ums.],0)),"")</f>
        <v/>
      </c>
      <c r="F39" t="str">
        <f t="shared" si="0"/>
        <v/>
      </c>
      <c r="G39" t="str">
        <f>IFERROR(INDEX(Verkäufer[Verkäufer],MATCH(ROUND(nach_Umsatz[[#This Row],[Verkäufernr.]],0),Verkäufer[Nummer],0)),"")</f>
        <v/>
      </c>
      <c r="H39" t="str">
        <f t="shared" si="1"/>
        <v/>
      </c>
    </row>
    <row r="40" spans="1:8" x14ac:dyDescent="0.2">
      <c r="A40" t="str">
        <f>IFERROR(INDEX(Gesamtaufstellung[Kd.nummer],MATCH('nach Umsatz'!C40,Gesamtaufstellung[HSP Ums.],0)),"")</f>
        <v/>
      </c>
      <c r="B40" t="str">
        <f>IFERROR(INDEX(Gesamtaufstellung[Kunde],MATCH(C40,Gesamtaufstellung[HSP Ums.],0)),"")</f>
        <v/>
      </c>
      <c r="C40" s="7" t="str">
        <f>IFERROR(LARGE(Gesamtaufstellung[HSP Ums.],ROW()-3),"")</f>
        <v/>
      </c>
      <c r="D40" s="3" t="str">
        <f>IFERROR(INDEX(Gesamtaufstellung[Marge in %],MATCH('nach Umsatz'!C40,Gesamtaufstellung[HSP Ums.],0)),"")</f>
        <v/>
      </c>
      <c r="E40" s="1" t="str">
        <f>IFERROR(INDEX(Gesamtaufstellung[Rechnungbetrag],MATCH('nach Umsatz'!C40,Gesamtaufstellung[HSP Ums.],0)),"")</f>
        <v/>
      </c>
      <c r="F40" t="str">
        <f t="shared" si="0"/>
        <v/>
      </c>
      <c r="G40" t="str">
        <f>IFERROR(INDEX(Verkäufer[Verkäufer],MATCH(ROUND(nach_Umsatz[[#This Row],[Verkäufernr.]],0),Verkäufer[Nummer],0)),"")</f>
        <v/>
      </c>
      <c r="H40" t="str">
        <f t="shared" si="1"/>
        <v/>
      </c>
    </row>
    <row r="41" spans="1:8" x14ac:dyDescent="0.2">
      <c r="A41" t="str">
        <f>IFERROR(INDEX(Gesamtaufstellung[Kd.nummer],MATCH('nach Umsatz'!C41,Gesamtaufstellung[HSP Ums.],0)),"")</f>
        <v/>
      </c>
      <c r="B41" t="str">
        <f>IFERROR(INDEX(Gesamtaufstellung[Kunde],MATCH(C41,Gesamtaufstellung[HSP Ums.],0)),"")</f>
        <v/>
      </c>
      <c r="C41" s="7" t="str">
        <f>IFERROR(LARGE(Gesamtaufstellung[HSP Ums.],ROW()-3),"")</f>
        <v/>
      </c>
      <c r="D41" s="3" t="str">
        <f>IFERROR(INDEX(Gesamtaufstellung[Marge in %],MATCH('nach Umsatz'!C41,Gesamtaufstellung[HSP Ums.],0)),"")</f>
        <v/>
      </c>
      <c r="E41" s="1" t="str">
        <f>IFERROR(INDEX(Gesamtaufstellung[Rechnungbetrag],MATCH('nach Umsatz'!C41,Gesamtaufstellung[HSP Ums.],0)),"")</f>
        <v/>
      </c>
      <c r="F41" t="str">
        <f t="shared" si="0"/>
        <v/>
      </c>
      <c r="G41" t="str">
        <f>IFERROR(INDEX(Verkäufer[Verkäufer],MATCH(ROUND(nach_Umsatz[[#This Row],[Verkäufernr.]],0),Verkäufer[Nummer],0)),"")</f>
        <v/>
      </c>
      <c r="H41" t="str">
        <f t="shared" si="1"/>
        <v/>
      </c>
    </row>
    <row r="42" spans="1:8" x14ac:dyDescent="0.2">
      <c r="A42" t="str">
        <f>IFERROR(INDEX(Gesamtaufstellung[Kd.nummer],MATCH('nach Umsatz'!C42,Gesamtaufstellung[HSP Ums.],0)),"")</f>
        <v/>
      </c>
      <c r="B42" t="str">
        <f>IFERROR(INDEX(Gesamtaufstellung[Kunde],MATCH(C42,Gesamtaufstellung[HSP Ums.],0)),"")</f>
        <v/>
      </c>
      <c r="C42" s="7" t="str">
        <f>IFERROR(LARGE(Gesamtaufstellung[HSP Ums.],ROW()-3),"")</f>
        <v/>
      </c>
      <c r="D42" s="3" t="str">
        <f>IFERROR(INDEX(Gesamtaufstellung[Marge in %],MATCH('nach Umsatz'!C42,Gesamtaufstellung[HSP Ums.],0)),"")</f>
        <v/>
      </c>
      <c r="E42" s="1" t="str">
        <f>IFERROR(INDEX(Gesamtaufstellung[Rechnungbetrag],MATCH('nach Umsatz'!C42,Gesamtaufstellung[HSP Ums.],0)),"")</f>
        <v/>
      </c>
      <c r="F42" t="str">
        <f t="shared" si="0"/>
        <v/>
      </c>
      <c r="G42" t="str">
        <f>IFERROR(INDEX(Verkäufer[Verkäufer],MATCH(ROUND(nach_Umsatz[[#This Row],[Verkäufernr.]],0),Verkäufer[Nummer],0)),"")</f>
        <v/>
      </c>
      <c r="H42" t="str">
        <f t="shared" si="1"/>
        <v/>
      </c>
    </row>
    <row r="43" spans="1:8" x14ac:dyDescent="0.2">
      <c r="A43" t="str">
        <f>IFERROR(INDEX(Gesamtaufstellung[Kd.nummer],MATCH('nach Umsatz'!C43,Gesamtaufstellung[HSP Ums.],0)),"")</f>
        <v/>
      </c>
      <c r="B43" t="str">
        <f>IFERROR(INDEX(Gesamtaufstellung[Kunde],MATCH(C43,Gesamtaufstellung[HSP Ums.],0)),"")</f>
        <v/>
      </c>
      <c r="C43" s="7" t="str">
        <f>IFERROR(LARGE(Gesamtaufstellung[HSP Ums.],ROW()-3),"")</f>
        <v/>
      </c>
      <c r="D43" s="3" t="str">
        <f>IFERROR(INDEX(Gesamtaufstellung[Marge in %],MATCH('nach Umsatz'!C43,Gesamtaufstellung[HSP Ums.],0)),"")</f>
        <v/>
      </c>
      <c r="E43" s="1" t="str">
        <f>IFERROR(INDEX(Gesamtaufstellung[Rechnungbetrag],MATCH('nach Umsatz'!C43,Gesamtaufstellung[HSP Ums.],0)),"")</f>
        <v/>
      </c>
      <c r="F43" t="str">
        <f t="shared" si="0"/>
        <v/>
      </c>
      <c r="G43" t="str">
        <f>IFERROR(INDEX(Verkäufer[Verkäufer],MATCH(ROUND(nach_Umsatz[[#This Row],[Verkäufernr.]],0),Verkäufer[Nummer],0)),"")</f>
        <v/>
      </c>
      <c r="H43" t="str">
        <f t="shared" si="1"/>
        <v/>
      </c>
    </row>
    <row r="44" spans="1:8" x14ac:dyDescent="0.2">
      <c r="A44" t="str">
        <f>IFERROR(INDEX(Gesamtaufstellung[Kd.nummer],MATCH('nach Umsatz'!C44,Gesamtaufstellung[HSP Ums.],0)),"")</f>
        <v/>
      </c>
      <c r="B44" t="str">
        <f>IFERROR(INDEX(Gesamtaufstellung[Kunde],MATCH(C44,Gesamtaufstellung[HSP Ums.],0)),"")</f>
        <v/>
      </c>
      <c r="C44" s="7" t="str">
        <f>IFERROR(LARGE(Gesamtaufstellung[HSP Ums.],ROW()-3),"")</f>
        <v/>
      </c>
      <c r="D44" s="3" t="str">
        <f>IFERROR(INDEX(Gesamtaufstellung[Marge in %],MATCH('nach Umsatz'!C44,Gesamtaufstellung[HSP Ums.],0)),"")</f>
        <v/>
      </c>
      <c r="E44" s="1" t="str">
        <f>IFERROR(INDEX(Gesamtaufstellung[Rechnungbetrag],MATCH('nach Umsatz'!C44,Gesamtaufstellung[HSP Ums.],0)),"")</f>
        <v/>
      </c>
      <c r="F44" t="str">
        <f t="shared" si="0"/>
        <v/>
      </c>
      <c r="G44" t="str">
        <f>IFERROR(INDEX(Verkäufer[Verkäufer],MATCH(ROUND(nach_Umsatz[[#This Row],[Verkäufernr.]],0),Verkäufer[Nummer],0)),"")</f>
        <v/>
      </c>
      <c r="H44" t="str">
        <f t="shared" si="1"/>
        <v/>
      </c>
    </row>
    <row r="45" spans="1:8" x14ac:dyDescent="0.2">
      <c r="A45" t="str">
        <f>IFERROR(INDEX(Gesamtaufstellung[Kd.nummer],MATCH('nach Umsatz'!C45,Gesamtaufstellung[HSP Ums.],0)),"")</f>
        <v/>
      </c>
      <c r="B45" t="str">
        <f>IFERROR(INDEX(Gesamtaufstellung[Kunde],MATCH(C45,Gesamtaufstellung[HSP Ums.],0)),"")</f>
        <v/>
      </c>
      <c r="C45" s="7" t="str">
        <f>IFERROR(LARGE(Gesamtaufstellung[HSP Ums.],ROW()-3),"")</f>
        <v/>
      </c>
      <c r="D45" s="3" t="str">
        <f>IFERROR(INDEX(Gesamtaufstellung[Marge in %],MATCH('nach Umsatz'!C45,Gesamtaufstellung[HSP Ums.],0)),"")</f>
        <v/>
      </c>
      <c r="E45" s="1" t="str">
        <f>IFERROR(INDEX(Gesamtaufstellung[Rechnungbetrag],MATCH('nach Umsatz'!C45,Gesamtaufstellung[HSP Ums.],0)),"")</f>
        <v/>
      </c>
      <c r="F45" t="str">
        <f t="shared" si="0"/>
        <v/>
      </c>
      <c r="G45" t="str">
        <f>IFERROR(INDEX(Verkäufer[Verkäufer],MATCH(ROUND(nach_Umsatz[[#This Row],[Verkäufernr.]],0),Verkäufer[Nummer],0)),"")</f>
        <v/>
      </c>
      <c r="H45" t="str">
        <f t="shared" si="1"/>
        <v/>
      </c>
    </row>
    <row r="46" spans="1:8" x14ac:dyDescent="0.2">
      <c r="A46" t="str">
        <f>IFERROR(INDEX(Gesamtaufstellung[Kd.nummer],MATCH('nach Umsatz'!C46,Gesamtaufstellung[HSP Ums.],0)),"")</f>
        <v/>
      </c>
      <c r="B46" t="str">
        <f>IFERROR(INDEX(Gesamtaufstellung[Kunde],MATCH(C46,Gesamtaufstellung[HSP Ums.],0)),"")</f>
        <v/>
      </c>
      <c r="C46" s="7" t="str">
        <f>IFERROR(LARGE(Gesamtaufstellung[HSP Ums.],ROW()-3),"")</f>
        <v/>
      </c>
      <c r="D46" s="3" t="str">
        <f>IFERROR(INDEX(Gesamtaufstellung[Marge in %],MATCH('nach Umsatz'!C46,Gesamtaufstellung[HSP Ums.],0)),"")</f>
        <v/>
      </c>
      <c r="E46" s="1" t="str">
        <f>IFERROR(INDEX(Gesamtaufstellung[Rechnungbetrag],MATCH('nach Umsatz'!C46,Gesamtaufstellung[HSP Ums.],0)),"")</f>
        <v/>
      </c>
      <c r="F46" t="str">
        <f t="shared" si="0"/>
        <v/>
      </c>
      <c r="G46" t="str">
        <f>IFERROR(INDEX(Verkäufer[Verkäufer],MATCH(ROUND(nach_Umsatz[[#This Row],[Verkäufernr.]],0),Verkäufer[Nummer],0)),"")</f>
        <v/>
      </c>
      <c r="H46" t="str">
        <f t="shared" si="1"/>
        <v/>
      </c>
    </row>
    <row r="47" spans="1:8" x14ac:dyDescent="0.2">
      <c r="A47" t="str">
        <f>IFERROR(INDEX(Gesamtaufstellung[Kd.nummer],MATCH('nach Umsatz'!C47,Gesamtaufstellung[HSP Ums.],0)),"")</f>
        <v/>
      </c>
      <c r="B47" t="str">
        <f>IFERROR(INDEX(Gesamtaufstellung[Kunde],MATCH(C47,Gesamtaufstellung[HSP Ums.],0)),"")</f>
        <v/>
      </c>
      <c r="C47" s="7" t="str">
        <f>IFERROR(LARGE(Gesamtaufstellung[HSP Ums.],ROW()-3),"")</f>
        <v/>
      </c>
      <c r="D47" s="3" t="str">
        <f>IFERROR(INDEX(Gesamtaufstellung[Marge in %],MATCH('nach Umsatz'!C47,Gesamtaufstellung[HSP Ums.],0)),"")</f>
        <v/>
      </c>
      <c r="E47" s="1" t="str">
        <f>IFERROR(INDEX(Gesamtaufstellung[Rechnungbetrag],MATCH('nach Umsatz'!C47,Gesamtaufstellung[HSP Ums.],0)),"")</f>
        <v/>
      </c>
      <c r="F47" t="str">
        <f t="shared" si="0"/>
        <v/>
      </c>
      <c r="G47" t="str">
        <f>IFERROR(INDEX(Verkäufer[Verkäufer],MATCH(ROUND(nach_Umsatz[[#This Row],[Verkäufernr.]],0),Verkäufer[Nummer],0)),"")</f>
        <v/>
      </c>
      <c r="H47" t="str">
        <f t="shared" si="1"/>
        <v/>
      </c>
    </row>
    <row r="48" spans="1:8" x14ac:dyDescent="0.2">
      <c r="A48" t="str">
        <f>IFERROR(INDEX(Gesamtaufstellung[Kd.nummer],MATCH('nach Umsatz'!C48,Gesamtaufstellung[HSP Ums.],0)),"")</f>
        <v/>
      </c>
      <c r="B48" t="str">
        <f>IFERROR(INDEX(Gesamtaufstellung[Kunde],MATCH(C48,Gesamtaufstellung[HSP Ums.],0)),"")</f>
        <v/>
      </c>
      <c r="C48" s="7" t="str">
        <f>IFERROR(LARGE(Gesamtaufstellung[HSP Ums.],ROW()-3),"")</f>
        <v/>
      </c>
      <c r="D48" s="3" t="str">
        <f>IFERROR(INDEX(Gesamtaufstellung[Marge in %],MATCH('nach Umsatz'!C48,Gesamtaufstellung[HSP Ums.],0)),"")</f>
        <v/>
      </c>
      <c r="E48" s="1" t="str">
        <f>IFERROR(INDEX(Gesamtaufstellung[Rechnungbetrag],MATCH('nach Umsatz'!C48,Gesamtaufstellung[HSP Ums.],0)),"")</f>
        <v/>
      </c>
      <c r="F48" t="str">
        <f t="shared" si="0"/>
        <v/>
      </c>
      <c r="G48" t="str">
        <f>IFERROR(INDEX(Verkäufer[Verkäufer],MATCH(ROUND(nach_Umsatz[[#This Row],[Verkäufernr.]],0),Verkäufer[Nummer],0)),"")</f>
        <v/>
      </c>
      <c r="H48" t="str">
        <f t="shared" si="1"/>
        <v/>
      </c>
    </row>
    <row r="49" spans="1:8" x14ac:dyDescent="0.2">
      <c r="A49" t="str">
        <f>IFERROR(INDEX(Gesamtaufstellung[Kd.nummer],MATCH('nach Umsatz'!C49,Gesamtaufstellung[HSP Ums.],0)),"")</f>
        <v/>
      </c>
      <c r="B49" t="str">
        <f>IFERROR(INDEX(Gesamtaufstellung[Kunde],MATCH(C49,Gesamtaufstellung[HSP Ums.],0)),"")</f>
        <v/>
      </c>
      <c r="C49" s="7" t="str">
        <f>IFERROR(LARGE(Gesamtaufstellung[HSP Ums.],ROW()-3),"")</f>
        <v/>
      </c>
      <c r="D49" s="3" t="str">
        <f>IFERROR(INDEX(Gesamtaufstellung[Marge in %],MATCH('nach Umsatz'!C49,Gesamtaufstellung[HSP Ums.],0)),"")</f>
        <v/>
      </c>
      <c r="E49" s="1" t="str">
        <f>IFERROR(INDEX(Gesamtaufstellung[Rechnungbetrag],MATCH('nach Umsatz'!C49,Gesamtaufstellung[HSP Ums.],0)),"")</f>
        <v/>
      </c>
      <c r="F49" t="str">
        <f t="shared" si="0"/>
        <v/>
      </c>
      <c r="G49" t="str">
        <f>IFERROR(INDEX(Verkäufer[Verkäufer],MATCH(ROUND(nach_Umsatz[[#This Row],[Verkäufernr.]],0),Verkäufer[Nummer],0)),"")</f>
        <v/>
      </c>
      <c r="H49" t="str">
        <f t="shared" si="1"/>
        <v/>
      </c>
    </row>
    <row r="50" spans="1:8" x14ac:dyDescent="0.2">
      <c r="A50" t="str">
        <f>IFERROR(INDEX(Gesamtaufstellung[Kd.nummer],MATCH('nach Umsatz'!C50,Gesamtaufstellung[HSP Ums.],0)),"")</f>
        <v/>
      </c>
      <c r="B50" t="str">
        <f>IFERROR(INDEX(Gesamtaufstellung[Kunde],MATCH(C50,Gesamtaufstellung[HSP Ums.],0)),"")</f>
        <v/>
      </c>
      <c r="C50" s="7" t="str">
        <f>IFERROR(LARGE(Gesamtaufstellung[HSP Ums.],ROW()-3),"")</f>
        <v/>
      </c>
      <c r="D50" s="3" t="str">
        <f>IFERROR(INDEX(Gesamtaufstellung[Marge in %],MATCH('nach Umsatz'!C50,Gesamtaufstellung[HSP Ums.],0)),"")</f>
        <v/>
      </c>
      <c r="E50" s="1" t="str">
        <f>IFERROR(INDEX(Gesamtaufstellung[Rechnungbetrag],MATCH('nach Umsatz'!C50,Gesamtaufstellung[HSP Ums.],0)),"")</f>
        <v/>
      </c>
      <c r="F50" t="str">
        <f t="shared" si="0"/>
        <v/>
      </c>
      <c r="G50" t="str">
        <f>IFERROR(INDEX(Verkäufer[Verkäufer],MATCH(ROUND(nach_Umsatz[[#This Row],[Verkäufernr.]],0),Verkäufer[Nummer],0)),"")</f>
        <v/>
      </c>
      <c r="H50" t="str">
        <f t="shared" si="1"/>
        <v/>
      </c>
    </row>
    <row r="51" spans="1:8" x14ac:dyDescent="0.2">
      <c r="A51" t="str">
        <f>IFERROR(INDEX(Gesamtaufstellung[Kd.nummer],MATCH('nach Umsatz'!C51,Gesamtaufstellung[HSP Ums.],0)),"")</f>
        <v/>
      </c>
      <c r="B51" t="str">
        <f>IFERROR(INDEX(Gesamtaufstellung[Kunde],MATCH(C51,Gesamtaufstellung[HSP Ums.],0)),"")</f>
        <v/>
      </c>
      <c r="C51" s="7" t="str">
        <f>IFERROR(LARGE(Gesamtaufstellung[HSP Ums.],ROW()-3),"")</f>
        <v/>
      </c>
      <c r="D51" s="3" t="str">
        <f>IFERROR(INDEX(Gesamtaufstellung[Marge in %],MATCH('nach Umsatz'!C51,Gesamtaufstellung[HSP Ums.],0)),"")</f>
        <v/>
      </c>
      <c r="E51" s="1" t="str">
        <f>IFERROR(INDEX(Gesamtaufstellung[Rechnungbetrag],MATCH('nach Umsatz'!C51,Gesamtaufstellung[HSP Ums.],0)),"")</f>
        <v/>
      </c>
      <c r="F51" t="str">
        <f t="shared" si="0"/>
        <v/>
      </c>
      <c r="G51" t="str">
        <f>IFERROR(INDEX(Verkäufer[Verkäufer],MATCH(ROUND(nach_Umsatz[[#This Row],[Verkäufernr.]],0),Verkäufer[Nummer],0)),"")</f>
        <v/>
      </c>
      <c r="H51" t="str">
        <f t="shared" si="1"/>
        <v/>
      </c>
    </row>
    <row r="52" spans="1:8" x14ac:dyDescent="0.2">
      <c r="A52" t="str">
        <f>IFERROR(INDEX(Gesamtaufstellung[Kd.nummer],MATCH('nach Umsatz'!C52,Gesamtaufstellung[HSP Ums.],0)),"")</f>
        <v/>
      </c>
      <c r="B52" t="str">
        <f>IFERROR(INDEX(Gesamtaufstellung[Kunde],MATCH(C52,Gesamtaufstellung[HSP Ums.],0)),"")</f>
        <v/>
      </c>
      <c r="C52" s="7" t="str">
        <f>IFERROR(LARGE(Gesamtaufstellung[HSP Ums.],ROW()-3),"")</f>
        <v/>
      </c>
      <c r="D52" s="3" t="str">
        <f>IFERROR(INDEX(Gesamtaufstellung[Marge in %],MATCH('nach Umsatz'!C52,Gesamtaufstellung[HSP Ums.],0)),"")</f>
        <v/>
      </c>
      <c r="E52" s="1" t="str">
        <f>IFERROR(INDEX(Gesamtaufstellung[Rechnungbetrag],MATCH('nach Umsatz'!C52,Gesamtaufstellung[HSP Ums.],0)),"")</f>
        <v/>
      </c>
      <c r="F52" t="str">
        <f t="shared" si="0"/>
        <v/>
      </c>
      <c r="G52" t="str">
        <f>IFERROR(INDEX(Verkäufer[Verkäufer],MATCH(ROUND(nach_Umsatz[[#This Row],[Verkäufernr.]],0),Verkäufer[Nummer],0)),"")</f>
        <v/>
      </c>
      <c r="H52" t="str">
        <f t="shared" si="1"/>
        <v/>
      </c>
    </row>
    <row r="53" spans="1:8" x14ac:dyDescent="0.2">
      <c r="A53" t="str">
        <f>IFERROR(INDEX(Gesamtaufstellung[Kd.nummer],MATCH('nach Umsatz'!C53,Gesamtaufstellung[HSP Ums.],0)),"")</f>
        <v/>
      </c>
      <c r="B53" t="str">
        <f>IFERROR(INDEX(Gesamtaufstellung[Kunde],MATCH(C53,Gesamtaufstellung[HSP Ums.],0)),"")</f>
        <v/>
      </c>
      <c r="C53" s="7" t="str">
        <f>IFERROR(LARGE(Gesamtaufstellung[HSP Ums.],ROW()-3),"")</f>
        <v/>
      </c>
      <c r="D53" s="3" t="str">
        <f>IFERROR(INDEX(Gesamtaufstellung[Marge in %],MATCH('nach Umsatz'!C53,Gesamtaufstellung[HSP Ums.],0)),"")</f>
        <v/>
      </c>
      <c r="E53" s="1" t="str">
        <f>IFERROR(INDEX(Gesamtaufstellung[Rechnungbetrag],MATCH('nach Umsatz'!C53,Gesamtaufstellung[HSP Ums.],0)),"")</f>
        <v/>
      </c>
      <c r="F53" t="str">
        <f t="shared" si="0"/>
        <v/>
      </c>
      <c r="G53" t="str">
        <f>IFERROR(INDEX(Verkäufer[Verkäufer],MATCH(ROUND(nach_Umsatz[[#This Row],[Verkäufernr.]],0),Verkäufer[Nummer],0)),"")</f>
        <v/>
      </c>
      <c r="H53" t="str">
        <f t="shared" si="1"/>
        <v/>
      </c>
    </row>
    <row r="54" spans="1:8" x14ac:dyDescent="0.2">
      <c r="A54" t="str">
        <f>IFERROR(INDEX(Gesamtaufstellung[Kd.nummer],MATCH('nach Umsatz'!C54,Gesamtaufstellung[HSP Ums.],0)),"")</f>
        <v/>
      </c>
      <c r="B54" t="str">
        <f>IFERROR(INDEX(Gesamtaufstellung[Kunde],MATCH(C54,Gesamtaufstellung[HSP Ums.],0)),"")</f>
        <v/>
      </c>
      <c r="C54" s="7" t="str">
        <f>IFERROR(LARGE(Gesamtaufstellung[HSP Ums.],ROW()-3),"")</f>
        <v/>
      </c>
      <c r="D54" s="3" t="str">
        <f>IFERROR(INDEX(Gesamtaufstellung[Marge in %],MATCH('nach Umsatz'!C54,Gesamtaufstellung[HSP Ums.],0)),"")</f>
        <v/>
      </c>
      <c r="E54" s="1" t="str">
        <f>IFERROR(INDEX(Gesamtaufstellung[Rechnungbetrag],MATCH('nach Umsatz'!C54,Gesamtaufstellung[HSP Ums.],0)),"")</f>
        <v/>
      </c>
      <c r="F54" t="str">
        <f t="shared" si="0"/>
        <v/>
      </c>
      <c r="G54" t="str">
        <f>IFERROR(INDEX(Verkäufer[Verkäufer],MATCH(ROUND(nach_Umsatz[[#This Row],[Verkäufernr.]],0),Verkäufer[Nummer],0)),"")</f>
        <v/>
      </c>
      <c r="H54" t="str">
        <f t="shared" si="1"/>
        <v/>
      </c>
    </row>
    <row r="55" spans="1:8" x14ac:dyDescent="0.2">
      <c r="A55" t="str">
        <f>IFERROR(INDEX(Gesamtaufstellung[Kd.nummer],MATCH('nach Umsatz'!C55,Gesamtaufstellung[HSP Ums.],0)),"")</f>
        <v/>
      </c>
      <c r="B55" t="str">
        <f>IFERROR(INDEX(Gesamtaufstellung[Kunde],MATCH(C55,Gesamtaufstellung[HSP Ums.],0)),"")</f>
        <v/>
      </c>
      <c r="C55" s="7" t="str">
        <f>IFERROR(LARGE(Gesamtaufstellung[HSP Ums.],ROW()-3),"")</f>
        <v/>
      </c>
      <c r="D55" s="3" t="str">
        <f>IFERROR(INDEX(Gesamtaufstellung[Marge in %],MATCH('nach Umsatz'!C55,Gesamtaufstellung[HSP Ums.],0)),"")</f>
        <v/>
      </c>
      <c r="E55" s="1" t="str">
        <f>IFERROR(INDEX(Gesamtaufstellung[Rechnungbetrag],MATCH('nach Umsatz'!C55,Gesamtaufstellung[HSP Ums.],0)),"")</f>
        <v/>
      </c>
      <c r="F55" t="str">
        <f t="shared" si="0"/>
        <v/>
      </c>
      <c r="G55" t="str">
        <f>IFERROR(INDEX(Verkäufer[Verkäufer],MATCH(ROUND(nach_Umsatz[[#This Row],[Verkäufernr.]],0),Verkäufer[Nummer],0)),"")</f>
        <v/>
      </c>
      <c r="H55" t="str">
        <f t="shared" si="1"/>
        <v/>
      </c>
    </row>
    <row r="56" spans="1:8" x14ac:dyDescent="0.2">
      <c r="A56" t="str">
        <f>IFERROR(INDEX(Gesamtaufstellung[Kd.nummer],MATCH('nach Umsatz'!C56,Gesamtaufstellung[HSP Ums.],0)),"")</f>
        <v/>
      </c>
      <c r="B56" t="str">
        <f>IFERROR(INDEX(Gesamtaufstellung[Kunde],MATCH(C56,Gesamtaufstellung[HSP Ums.],0)),"")</f>
        <v/>
      </c>
      <c r="C56" s="7" t="str">
        <f>IFERROR(LARGE(Gesamtaufstellung[HSP Ums.],ROW()-3),"")</f>
        <v/>
      </c>
      <c r="D56" s="3" t="str">
        <f>IFERROR(INDEX(Gesamtaufstellung[Marge in %],MATCH('nach Umsatz'!C56,Gesamtaufstellung[HSP Ums.],0)),"")</f>
        <v/>
      </c>
      <c r="E56" s="1" t="str">
        <f>IFERROR(INDEX(Gesamtaufstellung[Rechnungbetrag],MATCH('nach Umsatz'!C56,Gesamtaufstellung[HSP Ums.],0)),"")</f>
        <v/>
      </c>
      <c r="F56" t="str">
        <f t="shared" si="0"/>
        <v/>
      </c>
      <c r="G56" t="str">
        <f>IFERROR(INDEX(Verkäufer[Verkäufer],MATCH(ROUND(nach_Umsatz[[#This Row],[Verkäufernr.]],0),Verkäufer[Nummer],0)),"")</f>
        <v/>
      </c>
      <c r="H56" t="str">
        <f t="shared" si="1"/>
        <v/>
      </c>
    </row>
    <row r="57" spans="1:8" x14ac:dyDescent="0.2">
      <c r="A57" t="str">
        <f>IFERROR(INDEX(Gesamtaufstellung[Kd.nummer],MATCH('nach Umsatz'!C57,Gesamtaufstellung[HSP Ums.],0)),"")</f>
        <v/>
      </c>
      <c r="B57" t="str">
        <f>IFERROR(INDEX(Gesamtaufstellung[Kunde],MATCH(C57,Gesamtaufstellung[HSP Ums.],0)),"")</f>
        <v/>
      </c>
      <c r="C57" s="7" t="str">
        <f>IFERROR(LARGE(Gesamtaufstellung[HSP Ums.],ROW()-3),"")</f>
        <v/>
      </c>
      <c r="D57" s="3" t="str">
        <f>IFERROR(INDEX(Gesamtaufstellung[Marge in %],MATCH('nach Umsatz'!C57,Gesamtaufstellung[HSP Ums.],0)),"")</f>
        <v/>
      </c>
      <c r="E57" s="1" t="str">
        <f>IFERROR(INDEX(Gesamtaufstellung[Rechnungbetrag],MATCH('nach Umsatz'!C57,Gesamtaufstellung[HSP Ums.],0)),"")</f>
        <v/>
      </c>
      <c r="F57" t="str">
        <f t="shared" si="0"/>
        <v/>
      </c>
      <c r="G57" t="str">
        <f>IFERROR(INDEX(Verkäufer[Verkäufer],MATCH(ROUND(nach_Umsatz[[#This Row],[Verkäufernr.]],0),Verkäufer[Nummer],0)),"")</f>
        <v/>
      </c>
      <c r="H57" t="str">
        <f t="shared" si="1"/>
        <v/>
      </c>
    </row>
    <row r="58" spans="1:8" x14ac:dyDescent="0.2">
      <c r="A58" t="str">
        <f>IFERROR(INDEX(Gesamtaufstellung[Kd.nummer],MATCH('nach Umsatz'!C58,Gesamtaufstellung[HSP Ums.],0)),"")</f>
        <v/>
      </c>
      <c r="B58" t="str">
        <f>IFERROR(INDEX(Gesamtaufstellung[Kunde],MATCH(C58,Gesamtaufstellung[HSP Ums.],0)),"")</f>
        <v/>
      </c>
      <c r="C58" s="7" t="str">
        <f>IFERROR(LARGE(Gesamtaufstellung[HSP Ums.],ROW()-3),"")</f>
        <v/>
      </c>
      <c r="D58" s="3" t="str">
        <f>IFERROR(INDEX(Gesamtaufstellung[Marge in %],MATCH('nach Umsatz'!C58,Gesamtaufstellung[HSP Ums.],0)),"")</f>
        <v/>
      </c>
      <c r="E58" s="1" t="str">
        <f>IFERROR(INDEX(Gesamtaufstellung[Rechnungbetrag],MATCH('nach Umsatz'!C58,Gesamtaufstellung[HSP Ums.],0)),"")</f>
        <v/>
      </c>
      <c r="F58" t="str">
        <f t="shared" si="0"/>
        <v/>
      </c>
      <c r="G58" t="str">
        <f>IFERROR(INDEX(Verkäufer[Verkäufer],MATCH(ROUND(nach_Umsatz[[#This Row],[Verkäufernr.]],0),Verkäufer[Nummer],0)),"")</f>
        <v/>
      </c>
      <c r="H58" t="str">
        <f t="shared" si="1"/>
        <v/>
      </c>
    </row>
    <row r="59" spans="1:8" x14ac:dyDescent="0.2">
      <c r="A59" t="str">
        <f>IFERROR(INDEX(Gesamtaufstellung[Kd.nummer],MATCH('nach Umsatz'!C59,Gesamtaufstellung[HSP Ums.],0)),"")</f>
        <v/>
      </c>
      <c r="B59" t="str">
        <f>IFERROR(INDEX(Gesamtaufstellung[Kunde],MATCH(C59,Gesamtaufstellung[HSP Ums.],0)),"")</f>
        <v/>
      </c>
      <c r="C59" s="7" t="str">
        <f>IFERROR(LARGE(Gesamtaufstellung[HSP Ums.],ROW()-3),"")</f>
        <v/>
      </c>
      <c r="D59" s="3" t="str">
        <f>IFERROR(INDEX(Gesamtaufstellung[Marge in %],MATCH('nach Umsatz'!C59,Gesamtaufstellung[HSP Ums.],0)),"")</f>
        <v/>
      </c>
      <c r="E59" s="1" t="str">
        <f>IFERROR(INDEX(Gesamtaufstellung[Rechnungbetrag],MATCH('nach Umsatz'!C59,Gesamtaufstellung[HSP Ums.],0)),"")</f>
        <v/>
      </c>
      <c r="F59" t="str">
        <f t="shared" si="0"/>
        <v/>
      </c>
      <c r="G59" t="str">
        <f>IFERROR(INDEX(Verkäufer[Verkäufer],MATCH(ROUND(nach_Umsatz[[#This Row],[Verkäufernr.]],0),Verkäufer[Nummer],0)),"")</f>
        <v/>
      </c>
      <c r="H59" t="str">
        <f t="shared" si="1"/>
        <v/>
      </c>
    </row>
    <row r="60" spans="1:8" x14ac:dyDescent="0.2">
      <c r="A60" t="str">
        <f>IFERROR(INDEX(Gesamtaufstellung[Kd.nummer],MATCH('nach Umsatz'!C60,Gesamtaufstellung[HSP Ums.],0)),"")</f>
        <v/>
      </c>
      <c r="B60" t="str">
        <f>IFERROR(INDEX(Gesamtaufstellung[Kunde],MATCH(C60,Gesamtaufstellung[HSP Ums.],0)),"")</f>
        <v/>
      </c>
      <c r="C60" s="7" t="str">
        <f>IFERROR(LARGE(Gesamtaufstellung[HSP Ums.],ROW()-3),"")</f>
        <v/>
      </c>
      <c r="D60" s="3" t="str">
        <f>IFERROR(INDEX(Gesamtaufstellung[Marge in %],MATCH('nach Umsatz'!C60,Gesamtaufstellung[HSP Ums.],0)),"")</f>
        <v/>
      </c>
      <c r="E60" s="1" t="str">
        <f>IFERROR(INDEX(Gesamtaufstellung[Rechnungbetrag],MATCH('nach Umsatz'!C60,Gesamtaufstellung[HSP Ums.],0)),"")</f>
        <v/>
      </c>
      <c r="F60" t="str">
        <f t="shared" si="0"/>
        <v/>
      </c>
      <c r="G60" t="str">
        <f>IFERROR(INDEX(Verkäufer[Verkäufer],MATCH(ROUND(nach_Umsatz[[#This Row],[Verkäufernr.]],0),Verkäufer[Nummer],0)),"")</f>
        <v/>
      </c>
      <c r="H60" t="str">
        <f t="shared" si="1"/>
        <v/>
      </c>
    </row>
    <row r="61" spans="1:8" x14ac:dyDescent="0.2">
      <c r="A61" t="str">
        <f>IFERROR(INDEX(Gesamtaufstellung[Kd.nummer],MATCH('nach Umsatz'!C61,Gesamtaufstellung[HSP Ums.],0)),"")</f>
        <v/>
      </c>
      <c r="B61" t="str">
        <f>IFERROR(INDEX(Gesamtaufstellung[Kunde],MATCH(C61,Gesamtaufstellung[HSP Ums.],0)),"")</f>
        <v/>
      </c>
      <c r="C61" s="7" t="str">
        <f>IFERROR(LARGE(Gesamtaufstellung[HSP Ums.],ROW()-3),"")</f>
        <v/>
      </c>
      <c r="D61" s="3" t="str">
        <f>IFERROR(INDEX(Gesamtaufstellung[Marge in %],MATCH('nach Umsatz'!C61,Gesamtaufstellung[HSP Ums.],0)),"")</f>
        <v/>
      </c>
      <c r="E61" s="1" t="str">
        <f>IFERROR(INDEX(Gesamtaufstellung[Rechnungbetrag],MATCH('nach Umsatz'!C61,Gesamtaufstellung[HSP Ums.],0)),"")</f>
        <v/>
      </c>
      <c r="F61" t="str">
        <f t="shared" si="0"/>
        <v/>
      </c>
      <c r="G61" t="str">
        <f>IFERROR(INDEX(Verkäufer[Verkäufer],MATCH(ROUND(nach_Umsatz[[#This Row],[Verkäufernr.]],0),Verkäufer[Nummer],0)),"")</f>
        <v/>
      </c>
      <c r="H61" t="str">
        <f t="shared" si="1"/>
        <v/>
      </c>
    </row>
    <row r="62" spans="1:8" x14ac:dyDescent="0.2">
      <c r="A62" t="str">
        <f>IFERROR(INDEX(Gesamtaufstellung[Kd.nummer],MATCH('nach Umsatz'!C62,Gesamtaufstellung[HSP Ums.],0)),"")</f>
        <v/>
      </c>
      <c r="B62" t="str">
        <f>IFERROR(INDEX(Gesamtaufstellung[Kunde],MATCH(C62,Gesamtaufstellung[HSP Ums.],0)),"")</f>
        <v/>
      </c>
      <c r="C62" s="7" t="str">
        <f>IFERROR(LARGE(Gesamtaufstellung[HSP Ums.],ROW()-3),"")</f>
        <v/>
      </c>
      <c r="D62" s="3" t="str">
        <f>IFERROR(INDEX(Gesamtaufstellung[Marge in %],MATCH('nach Umsatz'!C62,Gesamtaufstellung[HSP Ums.],0)),"")</f>
        <v/>
      </c>
      <c r="E62" s="1" t="str">
        <f>IFERROR(INDEX(Gesamtaufstellung[Rechnungbetrag],MATCH('nach Umsatz'!C62,Gesamtaufstellung[HSP Ums.],0)),"")</f>
        <v/>
      </c>
      <c r="F62" t="str">
        <f t="shared" si="0"/>
        <v/>
      </c>
      <c r="G62" t="str">
        <f>IFERROR(INDEX(Verkäufer[Verkäufer],MATCH(ROUND(nach_Umsatz[[#This Row],[Verkäufernr.]],0),Verkäufer[Nummer],0)),"")</f>
        <v/>
      </c>
      <c r="H62" t="str">
        <f t="shared" si="1"/>
        <v/>
      </c>
    </row>
    <row r="63" spans="1:8" x14ac:dyDescent="0.2">
      <c r="A63" t="str">
        <f>IFERROR(INDEX(Gesamtaufstellung[Kd.nummer],MATCH('nach Umsatz'!C63,Gesamtaufstellung[HSP Ums.],0)),"")</f>
        <v/>
      </c>
      <c r="B63" t="str">
        <f>IFERROR(INDEX(Gesamtaufstellung[Kunde],MATCH(C63,Gesamtaufstellung[HSP Ums.],0)),"")</f>
        <v/>
      </c>
      <c r="C63" s="7" t="str">
        <f>IFERROR(LARGE(Gesamtaufstellung[HSP Ums.],ROW()-3),"")</f>
        <v/>
      </c>
      <c r="D63" s="3" t="str">
        <f>IFERROR(INDEX(Gesamtaufstellung[Marge in %],MATCH('nach Umsatz'!C63,Gesamtaufstellung[HSP Ums.],0)),"")</f>
        <v/>
      </c>
      <c r="E63" s="1" t="str">
        <f>IFERROR(INDEX(Gesamtaufstellung[Rechnungbetrag],MATCH('nach Umsatz'!C63,Gesamtaufstellung[HSP Ums.],0)),"")</f>
        <v/>
      </c>
      <c r="F63" t="str">
        <f t="shared" si="0"/>
        <v/>
      </c>
      <c r="G63" t="str">
        <f>IFERROR(INDEX(Verkäufer[Verkäufer],MATCH(ROUND(nach_Umsatz[[#This Row],[Verkäufernr.]],0),Verkäufer[Nummer],0)),"")</f>
        <v/>
      </c>
      <c r="H63" t="str">
        <f t="shared" si="1"/>
        <v/>
      </c>
    </row>
    <row r="64" spans="1:8" x14ac:dyDescent="0.2">
      <c r="A64" t="str">
        <f>IFERROR(INDEX(Gesamtaufstellung[Kd.nummer],MATCH('nach Umsatz'!C64,Gesamtaufstellung[HSP Ums.],0)),"")</f>
        <v/>
      </c>
      <c r="B64" t="str">
        <f>IFERROR(INDEX(Gesamtaufstellung[Kunde],MATCH(C64,Gesamtaufstellung[HSP Ums.],0)),"")</f>
        <v/>
      </c>
      <c r="C64" s="7" t="str">
        <f>IFERROR(LARGE(Gesamtaufstellung[HSP Ums.],ROW()-3),"")</f>
        <v/>
      </c>
      <c r="D64" s="3" t="str">
        <f>IFERROR(INDEX(Gesamtaufstellung[Marge in %],MATCH('nach Umsatz'!C64,Gesamtaufstellung[HSP Ums.],0)),"")</f>
        <v/>
      </c>
      <c r="E64" s="1" t="str">
        <f>IFERROR(INDEX(Gesamtaufstellung[Rechnungbetrag],MATCH('nach Umsatz'!C64,Gesamtaufstellung[HSP Ums.],0)),"")</f>
        <v/>
      </c>
      <c r="F64" t="str">
        <f t="shared" si="0"/>
        <v/>
      </c>
      <c r="G64" t="str">
        <f>IFERROR(INDEX(Verkäufer[Verkäufer],MATCH(ROUND(nach_Umsatz[[#This Row],[Verkäufernr.]],0),Verkäufer[Nummer],0)),"")</f>
        <v/>
      </c>
      <c r="H64" t="str">
        <f t="shared" si="1"/>
        <v/>
      </c>
    </row>
    <row r="65" spans="1:8" x14ac:dyDescent="0.2">
      <c r="A65" t="str">
        <f>IFERROR(INDEX(Gesamtaufstellung[Kd.nummer],MATCH('nach Umsatz'!C65,Gesamtaufstellung[HSP Ums.],0)),"")</f>
        <v/>
      </c>
      <c r="B65" t="str">
        <f>IFERROR(INDEX(Gesamtaufstellung[Kunde],MATCH(C65,Gesamtaufstellung[HSP Ums.],0)),"")</f>
        <v/>
      </c>
      <c r="C65" s="7" t="str">
        <f>IFERROR(LARGE(Gesamtaufstellung[HSP Ums.],ROW()-3),"")</f>
        <v/>
      </c>
      <c r="D65" s="3" t="str">
        <f>IFERROR(INDEX(Gesamtaufstellung[Marge in %],MATCH('nach Umsatz'!C65,Gesamtaufstellung[HSP Ums.],0)),"")</f>
        <v/>
      </c>
      <c r="E65" s="1" t="str">
        <f>IFERROR(INDEX(Gesamtaufstellung[Rechnungbetrag],MATCH('nach Umsatz'!C65,Gesamtaufstellung[HSP Ums.],0)),"")</f>
        <v/>
      </c>
      <c r="F65" t="str">
        <f t="shared" si="0"/>
        <v/>
      </c>
      <c r="G65" t="str">
        <f>IFERROR(INDEX(Verkäufer[Verkäufer],MATCH(ROUND(nach_Umsatz[[#This Row],[Verkäufernr.]],0),Verkäufer[Nummer],0)),"")</f>
        <v/>
      </c>
      <c r="H65" t="str">
        <f t="shared" si="1"/>
        <v/>
      </c>
    </row>
    <row r="66" spans="1:8" x14ac:dyDescent="0.2">
      <c r="A66" t="str">
        <f>IFERROR(INDEX(Gesamtaufstellung[Kd.nummer],MATCH('nach Umsatz'!C66,Gesamtaufstellung[HSP Ums.],0)),"")</f>
        <v/>
      </c>
      <c r="B66" t="str">
        <f>IFERROR(INDEX(Gesamtaufstellung[Kunde],MATCH(C66,Gesamtaufstellung[HSP Ums.],0)),"")</f>
        <v/>
      </c>
      <c r="C66" s="7" t="str">
        <f>IFERROR(LARGE(Gesamtaufstellung[HSP Ums.],ROW()-3),"")</f>
        <v/>
      </c>
      <c r="D66" s="3" t="str">
        <f>IFERROR(INDEX(Gesamtaufstellung[Marge in %],MATCH('nach Umsatz'!C66,Gesamtaufstellung[HSP Ums.],0)),"")</f>
        <v/>
      </c>
      <c r="E66" s="1" t="str">
        <f>IFERROR(INDEX(Gesamtaufstellung[Rechnungbetrag],MATCH('nach Umsatz'!C66,Gesamtaufstellung[HSP Ums.],0)),"")</f>
        <v/>
      </c>
      <c r="F66" t="str">
        <f t="shared" si="0"/>
        <v/>
      </c>
      <c r="G66" t="str">
        <f>IFERROR(INDEX(Verkäufer[Verkäufer],MATCH(ROUND(nach_Umsatz[[#This Row],[Verkäufernr.]],0),Verkäufer[Nummer],0)),"")</f>
        <v/>
      </c>
      <c r="H66" t="str">
        <f t="shared" si="1"/>
        <v/>
      </c>
    </row>
    <row r="67" spans="1:8" x14ac:dyDescent="0.2">
      <c r="A67" t="str">
        <f>IFERROR(INDEX(Gesamtaufstellung[Kd.nummer],MATCH('nach Umsatz'!C67,Gesamtaufstellung[HSP Ums.],0)),"")</f>
        <v/>
      </c>
      <c r="B67" t="str">
        <f>IFERROR(INDEX(Gesamtaufstellung[Kunde],MATCH(C67,Gesamtaufstellung[HSP Ums.],0)),"")</f>
        <v/>
      </c>
      <c r="C67" s="7" t="str">
        <f>IFERROR(LARGE(Gesamtaufstellung[HSP Ums.],ROW()-3),"")</f>
        <v/>
      </c>
      <c r="D67" s="3" t="str">
        <f>IFERROR(INDEX(Gesamtaufstellung[Marge in %],MATCH('nach Umsatz'!C67,Gesamtaufstellung[HSP Ums.],0)),"")</f>
        <v/>
      </c>
      <c r="E67" s="1" t="str">
        <f>IFERROR(INDEX(Gesamtaufstellung[Rechnungbetrag],MATCH('nach Umsatz'!C67,Gesamtaufstellung[HSP Ums.],0)),"")</f>
        <v/>
      </c>
      <c r="F67" t="str">
        <f t="shared" si="0"/>
        <v/>
      </c>
      <c r="G67" t="str">
        <f>IFERROR(INDEX(Verkäufer[Verkäufer],MATCH(ROUND(nach_Umsatz[[#This Row],[Verkäufernr.]],0),Verkäufer[Nummer],0)),"")</f>
        <v/>
      </c>
      <c r="H67" t="str">
        <f t="shared" si="1"/>
        <v/>
      </c>
    </row>
    <row r="68" spans="1:8" x14ac:dyDescent="0.2">
      <c r="A68" t="str">
        <f>IFERROR(INDEX(Gesamtaufstellung[Kd.nummer],MATCH('nach Umsatz'!C68,Gesamtaufstellung[HSP Ums.],0)),"")</f>
        <v/>
      </c>
      <c r="B68" t="str">
        <f>IFERROR(INDEX(Gesamtaufstellung[Kunde],MATCH(C68,Gesamtaufstellung[HSP Ums.],0)),"")</f>
        <v/>
      </c>
      <c r="C68" s="7" t="str">
        <f>IFERROR(LARGE(Gesamtaufstellung[HSP Ums.],ROW()-3),"")</f>
        <v/>
      </c>
      <c r="D68" s="3" t="str">
        <f>IFERROR(INDEX(Gesamtaufstellung[Marge in %],MATCH('nach Umsatz'!C68,Gesamtaufstellung[HSP Ums.],0)),"")</f>
        <v/>
      </c>
      <c r="E68" s="1" t="str">
        <f>IFERROR(INDEX(Gesamtaufstellung[Rechnungbetrag],MATCH('nach Umsatz'!C68,Gesamtaufstellung[HSP Ums.],0)),"")</f>
        <v/>
      </c>
      <c r="F68" t="str">
        <f t="shared" si="0"/>
        <v/>
      </c>
      <c r="G68" t="str">
        <f>IFERROR(INDEX(Verkäufer[Verkäufer],MATCH(ROUND(nach_Umsatz[[#This Row],[Verkäufernr.]],0),Verkäufer[Nummer],0)),"")</f>
        <v/>
      </c>
      <c r="H68" t="str">
        <f t="shared" si="1"/>
        <v/>
      </c>
    </row>
    <row r="69" spans="1:8" x14ac:dyDescent="0.2">
      <c r="A69" t="str">
        <f>IFERROR(INDEX(Gesamtaufstellung[Kd.nummer],MATCH('nach Umsatz'!C69,Gesamtaufstellung[HSP Ums.],0)),"")</f>
        <v/>
      </c>
      <c r="B69" t="str">
        <f>IFERROR(INDEX(Gesamtaufstellung[Kunde],MATCH(C69,Gesamtaufstellung[HSP Ums.],0)),"")</f>
        <v/>
      </c>
      <c r="C69" s="7" t="str">
        <f>IFERROR(LARGE(Gesamtaufstellung[HSP Ums.],ROW()-3),"")</f>
        <v/>
      </c>
      <c r="D69" s="3" t="str">
        <f>IFERROR(INDEX(Gesamtaufstellung[Marge in %],MATCH('nach Umsatz'!C69,Gesamtaufstellung[HSP Ums.],0)),"")</f>
        <v/>
      </c>
      <c r="E69" s="1" t="str">
        <f>IFERROR(INDEX(Gesamtaufstellung[Rechnungbetrag],MATCH('nach Umsatz'!C69,Gesamtaufstellung[HSP Ums.],0)),"")</f>
        <v/>
      </c>
      <c r="F69" t="str">
        <f t="shared" ref="F69:F132" si="2">IFERROR(LEFT(A69,2),"")</f>
        <v/>
      </c>
      <c r="G69" t="str">
        <f>IFERROR(INDEX(Verkäufer[Verkäufer],MATCH(ROUND(nach_Umsatz[[#This Row],[Verkäufernr.]],0),Verkäufer[Nummer],0)),"")</f>
        <v/>
      </c>
      <c r="H69" t="str">
        <f t="shared" ref="H69:H132" si="3">IFERROR(_xlfn.RANK.EQ(C69,$C$4:$C$99,0),"")</f>
        <v/>
      </c>
    </row>
    <row r="70" spans="1:8" x14ac:dyDescent="0.2">
      <c r="A70" t="str">
        <f>IFERROR(INDEX(Gesamtaufstellung[Kd.nummer],MATCH('nach Umsatz'!C70,Gesamtaufstellung[HSP Ums.],0)),"")</f>
        <v/>
      </c>
      <c r="B70" t="str">
        <f>IFERROR(INDEX(Gesamtaufstellung[Kunde],MATCH(C70,Gesamtaufstellung[HSP Ums.],0)),"")</f>
        <v/>
      </c>
      <c r="C70" s="7" t="str">
        <f>IFERROR(LARGE(Gesamtaufstellung[HSP Ums.],ROW()-3),"")</f>
        <v/>
      </c>
      <c r="D70" s="3" t="str">
        <f>IFERROR(INDEX(Gesamtaufstellung[Marge in %],MATCH('nach Umsatz'!C70,Gesamtaufstellung[HSP Ums.],0)),"")</f>
        <v/>
      </c>
      <c r="E70" s="1" t="str">
        <f>IFERROR(INDEX(Gesamtaufstellung[Rechnungbetrag],MATCH('nach Umsatz'!C70,Gesamtaufstellung[HSP Ums.],0)),"")</f>
        <v/>
      </c>
      <c r="F70" t="str">
        <f t="shared" si="2"/>
        <v/>
      </c>
      <c r="G70" t="str">
        <f>IFERROR(INDEX(Verkäufer[Verkäufer],MATCH(ROUND(nach_Umsatz[[#This Row],[Verkäufernr.]],0),Verkäufer[Nummer],0)),"")</f>
        <v/>
      </c>
      <c r="H70" t="str">
        <f t="shared" si="3"/>
        <v/>
      </c>
    </row>
    <row r="71" spans="1:8" x14ac:dyDescent="0.2">
      <c r="A71" t="str">
        <f>IFERROR(INDEX(Gesamtaufstellung[Kd.nummer],MATCH('nach Umsatz'!C71,Gesamtaufstellung[HSP Ums.],0)),"")</f>
        <v/>
      </c>
      <c r="B71" t="str">
        <f>IFERROR(INDEX(Gesamtaufstellung[Kunde],MATCH(C71,Gesamtaufstellung[HSP Ums.],0)),"")</f>
        <v/>
      </c>
      <c r="C71" s="7" t="str">
        <f>IFERROR(LARGE(Gesamtaufstellung[HSP Ums.],ROW()-3),"")</f>
        <v/>
      </c>
      <c r="D71" s="3" t="str">
        <f>IFERROR(INDEX(Gesamtaufstellung[Marge in %],MATCH('nach Umsatz'!C71,Gesamtaufstellung[HSP Ums.],0)),"")</f>
        <v/>
      </c>
      <c r="E71" s="1" t="str">
        <f>IFERROR(INDEX(Gesamtaufstellung[Rechnungbetrag],MATCH('nach Umsatz'!C71,Gesamtaufstellung[HSP Ums.],0)),"")</f>
        <v/>
      </c>
      <c r="F71" t="str">
        <f t="shared" si="2"/>
        <v/>
      </c>
      <c r="G71" t="str">
        <f>IFERROR(INDEX(Verkäufer[Verkäufer],MATCH(ROUND(nach_Umsatz[[#This Row],[Verkäufernr.]],0),Verkäufer[Nummer],0)),"")</f>
        <v/>
      </c>
      <c r="H71" t="str">
        <f t="shared" si="3"/>
        <v/>
      </c>
    </row>
    <row r="72" spans="1:8" x14ac:dyDescent="0.2">
      <c r="A72" t="str">
        <f>IFERROR(INDEX(Gesamtaufstellung[Kd.nummer],MATCH('nach Umsatz'!C72,Gesamtaufstellung[HSP Ums.],0)),"")</f>
        <v/>
      </c>
      <c r="B72" t="str">
        <f>IFERROR(INDEX(Gesamtaufstellung[Kunde],MATCH(C72,Gesamtaufstellung[HSP Ums.],0)),"")</f>
        <v/>
      </c>
      <c r="C72" s="7" t="str">
        <f>IFERROR(LARGE(Gesamtaufstellung[HSP Ums.],ROW()-3),"")</f>
        <v/>
      </c>
      <c r="D72" s="3" t="str">
        <f>IFERROR(INDEX(Gesamtaufstellung[Marge in %],MATCH('nach Umsatz'!C72,Gesamtaufstellung[HSP Ums.],0)),"")</f>
        <v/>
      </c>
      <c r="E72" s="1" t="str">
        <f>IFERROR(INDEX(Gesamtaufstellung[Rechnungbetrag],MATCH('nach Umsatz'!C72,Gesamtaufstellung[HSP Ums.],0)),"")</f>
        <v/>
      </c>
      <c r="F72" t="str">
        <f t="shared" si="2"/>
        <v/>
      </c>
      <c r="G72" t="str">
        <f>IFERROR(INDEX(Verkäufer[Verkäufer],MATCH(ROUND(nach_Umsatz[[#This Row],[Verkäufernr.]],0),Verkäufer[Nummer],0)),"")</f>
        <v/>
      </c>
      <c r="H72" t="str">
        <f t="shared" si="3"/>
        <v/>
      </c>
    </row>
    <row r="73" spans="1:8" x14ac:dyDescent="0.2">
      <c r="A73" t="str">
        <f>IFERROR(INDEX(Gesamtaufstellung[Kd.nummer],MATCH('nach Umsatz'!C73,Gesamtaufstellung[HSP Ums.],0)),"")</f>
        <v/>
      </c>
      <c r="B73" t="str">
        <f>IFERROR(INDEX(Gesamtaufstellung[Kunde],MATCH(C73,Gesamtaufstellung[HSP Ums.],0)),"")</f>
        <v/>
      </c>
      <c r="C73" s="7" t="str">
        <f>IFERROR(LARGE(Gesamtaufstellung[HSP Ums.],ROW()-3),"")</f>
        <v/>
      </c>
      <c r="D73" s="3" t="str">
        <f>IFERROR(INDEX(Gesamtaufstellung[Marge in %],MATCH('nach Umsatz'!C73,Gesamtaufstellung[HSP Ums.],0)),"")</f>
        <v/>
      </c>
      <c r="E73" s="1" t="str">
        <f>IFERROR(INDEX(Gesamtaufstellung[Rechnungbetrag],MATCH('nach Umsatz'!C73,Gesamtaufstellung[HSP Ums.],0)),"")</f>
        <v/>
      </c>
      <c r="F73" t="str">
        <f t="shared" si="2"/>
        <v/>
      </c>
      <c r="G73" t="str">
        <f>IFERROR(INDEX(Verkäufer[Verkäufer],MATCH(ROUND(nach_Umsatz[[#This Row],[Verkäufernr.]],0),Verkäufer[Nummer],0)),"")</f>
        <v/>
      </c>
      <c r="H73" t="str">
        <f t="shared" si="3"/>
        <v/>
      </c>
    </row>
    <row r="74" spans="1:8" x14ac:dyDescent="0.2">
      <c r="A74" t="str">
        <f>IFERROR(INDEX(Gesamtaufstellung[Kd.nummer],MATCH('nach Umsatz'!C74,Gesamtaufstellung[HSP Ums.],0)),"")</f>
        <v/>
      </c>
      <c r="B74" t="str">
        <f>IFERROR(INDEX(Gesamtaufstellung[Kunde],MATCH(C74,Gesamtaufstellung[HSP Ums.],0)),"")</f>
        <v/>
      </c>
      <c r="C74" s="7" t="str">
        <f>IFERROR(LARGE(Gesamtaufstellung[HSP Ums.],ROW()-3),"")</f>
        <v/>
      </c>
      <c r="D74" s="3" t="str">
        <f>IFERROR(INDEX(Gesamtaufstellung[Marge in %],MATCH('nach Umsatz'!C74,Gesamtaufstellung[HSP Ums.],0)),"")</f>
        <v/>
      </c>
      <c r="E74" s="1" t="str">
        <f>IFERROR(INDEX(Gesamtaufstellung[Rechnungbetrag],MATCH('nach Umsatz'!C74,Gesamtaufstellung[HSP Ums.],0)),"")</f>
        <v/>
      </c>
      <c r="F74" t="str">
        <f t="shared" si="2"/>
        <v/>
      </c>
      <c r="G74" t="str">
        <f>IFERROR(INDEX(Verkäufer[Verkäufer],MATCH(ROUND(nach_Umsatz[[#This Row],[Verkäufernr.]],0),Verkäufer[Nummer],0)),"")</f>
        <v/>
      </c>
      <c r="H74" t="str">
        <f t="shared" si="3"/>
        <v/>
      </c>
    </row>
    <row r="75" spans="1:8" x14ac:dyDescent="0.2">
      <c r="A75" t="str">
        <f>IFERROR(INDEX(Gesamtaufstellung[Kd.nummer],MATCH('nach Umsatz'!C75,Gesamtaufstellung[HSP Ums.],0)),"")</f>
        <v/>
      </c>
      <c r="B75" t="str">
        <f>IFERROR(INDEX(Gesamtaufstellung[Kunde],MATCH(C75,Gesamtaufstellung[HSP Ums.],0)),"")</f>
        <v/>
      </c>
      <c r="C75" s="7" t="str">
        <f>IFERROR(LARGE(Gesamtaufstellung[HSP Ums.],ROW()-3),"")</f>
        <v/>
      </c>
      <c r="D75" s="3" t="str">
        <f>IFERROR(INDEX(Gesamtaufstellung[Marge in %],MATCH('nach Umsatz'!C75,Gesamtaufstellung[HSP Ums.],0)),"")</f>
        <v/>
      </c>
      <c r="E75" s="1" t="str">
        <f>IFERROR(INDEX(Gesamtaufstellung[Rechnungbetrag],MATCH('nach Umsatz'!C75,Gesamtaufstellung[HSP Ums.],0)),"")</f>
        <v/>
      </c>
      <c r="F75" t="str">
        <f t="shared" si="2"/>
        <v/>
      </c>
      <c r="G75" t="str">
        <f>IFERROR(INDEX(Verkäufer[Verkäufer],MATCH(ROUND(nach_Umsatz[[#This Row],[Verkäufernr.]],0),Verkäufer[Nummer],0)),"")</f>
        <v/>
      </c>
      <c r="H75" t="str">
        <f t="shared" si="3"/>
        <v/>
      </c>
    </row>
    <row r="76" spans="1:8" x14ac:dyDescent="0.2">
      <c r="A76" t="str">
        <f>IFERROR(INDEX(Gesamtaufstellung[Kd.nummer],MATCH('nach Umsatz'!C76,Gesamtaufstellung[HSP Ums.],0)),"")</f>
        <v/>
      </c>
      <c r="B76" t="str">
        <f>IFERROR(INDEX(Gesamtaufstellung[Kunde],MATCH(C76,Gesamtaufstellung[HSP Ums.],0)),"")</f>
        <v/>
      </c>
      <c r="C76" s="7" t="str">
        <f>IFERROR(LARGE(Gesamtaufstellung[HSP Ums.],ROW()-3),"")</f>
        <v/>
      </c>
      <c r="D76" s="3" t="str">
        <f>IFERROR(INDEX(Gesamtaufstellung[Marge in %],MATCH('nach Umsatz'!C76,Gesamtaufstellung[HSP Ums.],0)),"")</f>
        <v/>
      </c>
      <c r="E76" s="1" t="str">
        <f>IFERROR(INDEX(Gesamtaufstellung[Rechnungbetrag],MATCH('nach Umsatz'!C76,Gesamtaufstellung[HSP Ums.],0)),"")</f>
        <v/>
      </c>
      <c r="F76" t="str">
        <f t="shared" si="2"/>
        <v/>
      </c>
      <c r="G76" t="str">
        <f>IFERROR(INDEX(Verkäufer[Verkäufer],MATCH(ROUND(nach_Umsatz[[#This Row],[Verkäufernr.]],0),Verkäufer[Nummer],0)),"")</f>
        <v/>
      </c>
      <c r="H76" t="str">
        <f t="shared" si="3"/>
        <v/>
      </c>
    </row>
    <row r="77" spans="1:8" x14ac:dyDescent="0.2">
      <c r="A77" t="str">
        <f>IFERROR(INDEX(Gesamtaufstellung[Kd.nummer],MATCH('nach Umsatz'!C77,Gesamtaufstellung[HSP Ums.],0)),"")</f>
        <v/>
      </c>
      <c r="B77" t="str">
        <f>IFERROR(INDEX(Gesamtaufstellung[Kunde],MATCH(C77,Gesamtaufstellung[HSP Ums.],0)),"")</f>
        <v/>
      </c>
      <c r="C77" s="7" t="str">
        <f>IFERROR(LARGE(Gesamtaufstellung[HSP Ums.],ROW()-3),"")</f>
        <v/>
      </c>
      <c r="D77" s="3" t="str">
        <f>IFERROR(INDEX(Gesamtaufstellung[Marge in %],MATCH('nach Umsatz'!C77,Gesamtaufstellung[HSP Ums.],0)),"")</f>
        <v/>
      </c>
      <c r="E77" s="1" t="str">
        <f>IFERROR(INDEX(Gesamtaufstellung[Rechnungbetrag],MATCH('nach Umsatz'!C77,Gesamtaufstellung[HSP Ums.],0)),"")</f>
        <v/>
      </c>
      <c r="F77" t="str">
        <f t="shared" si="2"/>
        <v/>
      </c>
      <c r="G77" t="str">
        <f>IFERROR(INDEX(Verkäufer[Verkäufer],MATCH(ROUND(nach_Umsatz[[#This Row],[Verkäufernr.]],0),Verkäufer[Nummer],0)),"")</f>
        <v/>
      </c>
      <c r="H77" t="str">
        <f t="shared" si="3"/>
        <v/>
      </c>
    </row>
    <row r="78" spans="1:8" x14ac:dyDescent="0.2">
      <c r="A78" t="str">
        <f>IFERROR(INDEX(Gesamtaufstellung[Kd.nummer],MATCH('nach Umsatz'!C78,Gesamtaufstellung[HSP Ums.],0)),"")</f>
        <v/>
      </c>
      <c r="B78" t="str">
        <f>IFERROR(INDEX(Gesamtaufstellung[Kunde],MATCH(C78,Gesamtaufstellung[HSP Ums.],0)),"")</f>
        <v/>
      </c>
      <c r="C78" s="7" t="str">
        <f>IFERROR(LARGE(Gesamtaufstellung[HSP Ums.],ROW()-3),"")</f>
        <v/>
      </c>
      <c r="D78" s="3" t="str">
        <f>IFERROR(INDEX(Gesamtaufstellung[Marge in %],MATCH('nach Umsatz'!C78,Gesamtaufstellung[HSP Ums.],0)),"")</f>
        <v/>
      </c>
      <c r="E78" s="1" t="str">
        <f>IFERROR(INDEX(Gesamtaufstellung[Rechnungbetrag],MATCH('nach Umsatz'!C78,Gesamtaufstellung[HSP Ums.],0)),"")</f>
        <v/>
      </c>
      <c r="F78" t="str">
        <f t="shared" si="2"/>
        <v/>
      </c>
      <c r="G78" t="str">
        <f>IFERROR(INDEX(Verkäufer[Verkäufer],MATCH(ROUND(nach_Umsatz[[#This Row],[Verkäufernr.]],0),Verkäufer[Nummer],0)),"")</f>
        <v/>
      </c>
      <c r="H78" t="str">
        <f t="shared" si="3"/>
        <v/>
      </c>
    </row>
    <row r="79" spans="1:8" x14ac:dyDescent="0.2">
      <c r="A79" t="str">
        <f>IFERROR(INDEX(Gesamtaufstellung[Kd.nummer],MATCH('nach Umsatz'!C79,Gesamtaufstellung[HSP Ums.],0)),"")</f>
        <v/>
      </c>
      <c r="B79" t="str">
        <f>IFERROR(INDEX(Gesamtaufstellung[Kunde],MATCH(C79,Gesamtaufstellung[HSP Ums.],0)),"")</f>
        <v/>
      </c>
      <c r="C79" s="7" t="str">
        <f>IFERROR(LARGE(Gesamtaufstellung[HSP Ums.],ROW()-3),"")</f>
        <v/>
      </c>
      <c r="D79" s="3" t="str">
        <f>IFERROR(INDEX(Gesamtaufstellung[Marge in %],MATCH('nach Umsatz'!C79,Gesamtaufstellung[HSP Ums.],0)),"")</f>
        <v/>
      </c>
      <c r="E79" s="1" t="str">
        <f>IFERROR(INDEX(Gesamtaufstellung[Rechnungbetrag],MATCH('nach Umsatz'!C79,Gesamtaufstellung[HSP Ums.],0)),"")</f>
        <v/>
      </c>
      <c r="F79" t="str">
        <f t="shared" si="2"/>
        <v/>
      </c>
      <c r="G79" t="str">
        <f>IFERROR(INDEX(Verkäufer[Verkäufer],MATCH(ROUND(nach_Umsatz[[#This Row],[Verkäufernr.]],0),Verkäufer[Nummer],0)),"")</f>
        <v/>
      </c>
      <c r="H79" t="str">
        <f t="shared" si="3"/>
        <v/>
      </c>
    </row>
    <row r="80" spans="1:8" x14ac:dyDescent="0.2">
      <c r="A80" t="str">
        <f>IFERROR(INDEX(Gesamtaufstellung[Kd.nummer],MATCH('nach Umsatz'!C80,Gesamtaufstellung[HSP Ums.],0)),"")</f>
        <v/>
      </c>
      <c r="B80" t="str">
        <f>IFERROR(INDEX(Gesamtaufstellung[Kunde],MATCH(C80,Gesamtaufstellung[HSP Ums.],0)),"")</f>
        <v/>
      </c>
      <c r="C80" s="7" t="str">
        <f>IFERROR(LARGE(Gesamtaufstellung[HSP Ums.],ROW()-3),"")</f>
        <v/>
      </c>
      <c r="D80" s="3" t="str">
        <f>IFERROR(INDEX(Gesamtaufstellung[Marge in %],MATCH('nach Umsatz'!C80,Gesamtaufstellung[HSP Ums.],0)),"")</f>
        <v/>
      </c>
      <c r="E80" s="1" t="str">
        <f>IFERROR(INDEX(Gesamtaufstellung[Rechnungbetrag],MATCH('nach Umsatz'!C80,Gesamtaufstellung[HSP Ums.],0)),"")</f>
        <v/>
      </c>
      <c r="F80" t="str">
        <f t="shared" si="2"/>
        <v/>
      </c>
      <c r="G80" t="str">
        <f>IFERROR(INDEX(Verkäufer[Verkäufer],MATCH(ROUND(nach_Umsatz[[#This Row],[Verkäufernr.]],0),Verkäufer[Nummer],0)),"")</f>
        <v/>
      </c>
      <c r="H80" t="str">
        <f t="shared" si="3"/>
        <v/>
      </c>
    </row>
    <row r="81" spans="1:8" x14ac:dyDescent="0.2">
      <c r="A81" t="str">
        <f>IFERROR(INDEX(Gesamtaufstellung[Kd.nummer],MATCH('nach Umsatz'!C81,Gesamtaufstellung[HSP Ums.],0)),"")</f>
        <v/>
      </c>
      <c r="B81" t="str">
        <f>IFERROR(INDEX(Gesamtaufstellung[Kunde],MATCH(C81,Gesamtaufstellung[HSP Ums.],0)),"")</f>
        <v/>
      </c>
      <c r="C81" s="7" t="str">
        <f>IFERROR(LARGE(Gesamtaufstellung[HSP Ums.],ROW()-3),"")</f>
        <v/>
      </c>
      <c r="D81" s="3" t="str">
        <f>IFERROR(INDEX(Gesamtaufstellung[Marge in %],MATCH('nach Umsatz'!C81,Gesamtaufstellung[HSP Ums.],0)),"")</f>
        <v/>
      </c>
      <c r="E81" s="1" t="str">
        <f>IFERROR(INDEX(Gesamtaufstellung[Rechnungbetrag],MATCH('nach Umsatz'!C81,Gesamtaufstellung[HSP Ums.],0)),"")</f>
        <v/>
      </c>
      <c r="F81" t="str">
        <f t="shared" si="2"/>
        <v/>
      </c>
      <c r="G81" t="str">
        <f>IFERROR(INDEX(Verkäufer[Verkäufer],MATCH(ROUND(nach_Umsatz[[#This Row],[Verkäufernr.]],0),Verkäufer[Nummer],0)),"")</f>
        <v/>
      </c>
      <c r="H81" t="str">
        <f t="shared" si="3"/>
        <v/>
      </c>
    </row>
    <row r="82" spans="1:8" x14ac:dyDescent="0.2">
      <c r="A82" t="str">
        <f>IFERROR(INDEX(Gesamtaufstellung[Kd.nummer],MATCH('nach Umsatz'!C82,Gesamtaufstellung[HSP Ums.],0)),"")</f>
        <v/>
      </c>
      <c r="B82" t="str">
        <f>IFERROR(INDEX(Gesamtaufstellung[Kunde],MATCH(C82,Gesamtaufstellung[HSP Ums.],0)),"")</f>
        <v/>
      </c>
      <c r="C82" s="7" t="str">
        <f>IFERROR(LARGE(Gesamtaufstellung[HSP Ums.],ROW()-3),"")</f>
        <v/>
      </c>
      <c r="D82" s="3" t="str">
        <f>IFERROR(INDEX(Gesamtaufstellung[Marge in %],MATCH('nach Umsatz'!C82,Gesamtaufstellung[HSP Ums.],0)),"")</f>
        <v/>
      </c>
      <c r="E82" s="1" t="str">
        <f>IFERROR(INDEX(Gesamtaufstellung[Rechnungbetrag],MATCH('nach Umsatz'!C82,Gesamtaufstellung[HSP Ums.],0)),"")</f>
        <v/>
      </c>
      <c r="F82" t="str">
        <f t="shared" si="2"/>
        <v/>
      </c>
      <c r="G82" t="str">
        <f>IFERROR(INDEX(Verkäufer[Verkäufer],MATCH(ROUND(nach_Umsatz[[#This Row],[Verkäufernr.]],0),Verkäufer[Nummer],0)),"")</f>
        <v/>
      </c>
      <c r="H82" t="str">
        <f t="shared" si="3"/>
        <v/>
      </c>
    </row>
    <row r="83" spans="1:8" x14ac:dyDescent="0.2">
      <c r="A83" t="str">
        <f>IFERROR(INDEX(Gesamtaufstellung[Kd.nummer],MATCH('nach Umsatz'!C83,Gesamtaufstellung[HSP Ums.],0)),"")</f>
        <v/>
      </c>
      <c r="B83" t="str">
        <f>IFERROR(INDEX(Gesamtaufstellung[Kunde],MATCH(C83,Gesamtaufstellung[HSP Ums.],0)),"")</f>
        <v/>
      </c>
      <c r="C83" s="7" t="str">
        <f>IFERROR(LARGE(Gesamtaufstellung[HSP Ums.],ROW()-3),"")</f>
        <v/>
      </c>
      <c r="D83" s="3" t="str">
        <f>IFERROR(INDEX(Gesamtaufstellung[Marge in %],MATCH('nach Umsatz'!C83,Gesamtaufstellung[HSP Ums.],0)),"")</f>
        <v/>
      </c>
      <c r="E83" s="1" t="str">
        <f>IFERROR(INDEX(Gesamtaufstellung[Rechnungbetrag],MATCH('nach Umsatz'!C83,Gesamtaufstellung[HSP Ums.],0)),"")</f>
        <v/>
      </c>
      <c r="F83" t="str">
        <f t="shared" si="2"/>
        <v/>
      </c>
      <c r="G83" t="str">
        <f>IFERROR(INDEX(Verkäufer[Verkäufer],MATCH(ROUND(nach_Umsatz[[#This Row],[Verkäufernr.]],0),Verkäufer[Nummer],0)),"")</f>
        <v/>
      </c>
      <c r="H83" t="str">
        <f t="shared" si="3"/>
        <v/>
      </c>
    </row>
    <row r="84" spans="1:8" x14ac:dyDescent="0.2">
      <c r="A84" t="str">
        <f>IFERROR(INDEX(Gesamtaufstellung[Kd.nummer],MATCH('nach Umsatz'!C84,Gesamtaufstellung[HSP Ums.],0)),"")</f>
        <v/>
      </c>
      <c r="B84" t="str">
        <f>IFERROR(INDEX(Gesamtaufstellung[Kunde],MATCH(C84,Gesamtaufstellung[HSP Ums.],0)),"")</f>
        <v/>
      </c>
      <c r="C84" s="7" t="str">
        <f>IFERROR(LARGE(Gesamtaufstellung[HSP Ums.],ROW()-3),"")</f>
        <v/>
      </c>
      <c r="D84" s="3" t="str">
        <f>IFERROR(INDEX(Gesamtaufstellung[Marge in %],MATCH('nach Umsatz'!C84,Gesamtaufstellung[HSP Ums.],0)),"")</f>
        <v/>
      </c>
      <c r="E84" s="1" t="str">
        <f>IFERROR(INDEX(Gesamtaufstellung[Rechnungbetrag],MATCH('nach Umsatz'!C84,Gesamtaufstellung[HSP Ums.],0)),"")</f>
        <v/>
      </c>
      <c r="F84" t="str">
        <f t="shared" si="2"/>
        <v/>
      </c>
      <c r="G84" t="str">
        <f>IFERROR(INDEX(Verkäufer[Verkäufer],MATCH(ROUND(nach_Umsatz[[#This Row],[Verkäufernr.]],0),Verkäufer[Nummer],0)),"")</f>
        <v/>
      </c>
      <c r="H84" t="str">
        <f t="shared" si="3"/>
        <v/>
      </c>
    </row>
    <row r="85" spans="1:8" x14ac:dyDescent="0.2">
      <c r="A85" t="str">
        <f>IFERROR(INDEX(Gesamtaufstellung[Kd.nummer],MATCH('nach Umsatz'!C85,Gesamtaufstellung[HSP Ums.],0)),"")</f>
        <v/>
      </c>
      <c r="B85" t="str">
        <f>IFERROR(INDEX(Gesamtaufstellung[Kunde],MATCH(C85,Gesamtaufstellung[HSP Ums.],0)),"")</f>
        <v/>
      </c>
      <c r="C85" s="7" t="str">
        <f>IFERROR(LARGE(Gesamtaufstellung[HSP Ums.],ROW()-3),"")</f>
        <v/>
      </c>
      <c r="D85" s="3" t="str">
        <f>IFERROR(INDEX(Gesamtaufstellung[Marge in %],MATCH('nach Umsatz'!C85,Gesamtaufstellung[HSP Ums.],0)),"")</f>
        <v/>
      </c>
      <c r="E85" s="1" t="str">
        <f>IFERROR(INDEX(Gesamtaufstellung[Rechnungbetrag],MATCH('nach Umsatz'!C85,Gesamtaufstellung[HSP Ums.],0)),"")</f>
        <v/>
      </c>
      <c r="F85" t="str">
        <f t="shared" si="2"/>
        <v/>
      </c>
      <c r="G85" t="str">
        <f>IFERROR(INDEX(Verkäufer[Verkäufer],MATCH(ROUND(nach_Umsatz[[#This Row],[Verkäufernr.]],0),Verkäufer[Nummer],0)),"")</f>
        <v/>
      </c>
      <c r="H85" t="str">
        <f t="shared" si="3"/>
        <v/>
      </c>
    </row>
    <row r="86" spans="1:8" x14ac:dyDescent="0.2">
      <c r="A86" t="str">
        <f>IFERROR(INDEX(Gesamtaufstellung[Kd.nummer],MATCH('nach Umsatz'!C86,Gesamtaufstellung[HSP Ums.],0)),"")</f>
        <v/>
      </c>
      <c r="B86" t="str">
        <f>IFERROR(INDEX(Gesamtaufstellung[Kunde],MATCH(C86,Gesamtaufstellung[HSP Ums.],0)),"")</f>
        <v/>
      </c>
      <c r="C86" s="7" t="str">
        <f>IFERROR(LARGE(Gesamtaufstellung[HSP Ums.],ROW()-3),"")</f>
        <v/>
      </c>
      <c r="D86" s="3" t="str">
        <f>IFERROR(INDEX(Gesamtaufstellung[Marge in %],MATCH('nach Umsatz'!C86,Gesamtaufstellung[HSP Ums.],0)),"")</f>
        <v/>
      </c>
      <c r="E86" s="1" t="str">
        <f>IFERROR(INDEX(Gesamtaufstellung[Rechnungbetrag],MATCH('nach Umsatz'!C86,Gesamtaufstellung[HSP Ums.],0)),"")</f>
        <v/>
      </c>
      <c r="F86" t="str">
        <f t="shared" si="2"/>
        <v/>
      </c>
      <c r="G86" t="str">
        <f>IFERROR(INDEX(Verkäufer[Verkäufer],MATCH(ROUND(nach_Umsatz[[#This Row],[Verkäufernr.]],0),Verkäufer[Nummer],0)),"")</f>
        <v/>
      </c>
      <c r="H86" t="str">
        <f t="shared" si="3"/>
        <v/>
      </c>
    </row>
    <row r="87" spans="1:8" x14ac:dyDescent="0.2">
      <c r="A87" t="str">
        <f>IFERROR(INDEX(Gesamtaufstellung[Kd.nummer],MATCH('nach Umsatz'!C87,Gesamtaufstellung[HSP Ums.],0)),"")</f>
        <v/>
      </c>
      <c r="B87" t="str">
        <f>IFERROR(INDEX(Gesamtaufstellung[Kunde],MATCH(C87,Gesamtaufstellung[HSP Ums.],0)),"")</f>
        <v/>
      </c>
      <c r="C87" s="7" t="str">
        <f>IFERROR(LARGE(Gesamtaufstellung[HSP Ums.],ROW()-3),"")</f>
        <v/>
      </c>
      <c r="D87" s="3" t="str">
        <f>IFERROR(INDEX(Gesamtaufstellung[Marge in %],MATCH('nach Umsatz'!C87,Gesamtaufstellung[HSP Ums.],0)),"")</f>
        <v/>
      </c>
      <c r="E87" s="1" t="str">
        <f>IFERROR(INDEX(Gesamtaufstellung[Rechnungbetrag],MATCH('nach Umsatz'!C87,Gesamtaufstellung[HSP Ums.],0)),"")</f>
        <v/>
      </c>
      <c r="F87" t="str">
        <f t="shared" si="2"/>
        <v/>
      </c>
      <c r="G87" t="str">
        <f>IFERROR(INDEX(Verkäufer[Verkäufer],MATCH(ROUND(nach_Umsatz[[#This Row],[Verkäufernr.]],0),Verkäufer[Nummer],0)),"")</f>
        <v/>
      </c>
      <c r="H87" t="str">
        <f t="shared" si="3"/>
        <v/>
      </c>
    </row>
    <row r="88" spans="1:8" x14ac:dyDescent="0.2">
      <c r="A88" t="str">
        <f>IFERROR(INDEX(Gesamtaufstellung[Kd.nummer],MATCH('nach Umsatz'!C88,Gesamtaufstellung[HSP Ums.],0)),"")</f>
        <v/>
      </c>
      <c r="B88" t="str">
        <f>IFERROR(INDEX(Gesamtaufstellung[Kunde],MATCH(C88,Gesamtaufstellung[HSP Ums.],0)),"")</f>
        <v/>
      </c>
      <c r="C88" s="7" t="str">
        <f>IFERROR(LARGE(Gesamtaufstellung[HSP Ums.],ROW()-3),"")</f>
        <v/>
      </c>
      <c r="D88" s="3" t="str">
        <f>IFERROR(INDEX(Gesamtaufstellung[Marge in %],MATCH('nach Umsatz'!C88,Gesamtaufstellung[HSP Ums.],0)),"")</f>
        <v/>
      </c>
      <c r="E88" s="1" t="str">
        <f>IFERROR(INDEX(Gesamtaufstellung[Rechnungbetrag],MATCH('nach Umsatz'!C88,Gesamtaufstellung[HSP Ums.],0)),"")</f>
        <v/>
      </c>
      <c r="F88" t="str">
        <f t="shared" si="2"/>
        <v/>
      </c>
      <c r="G88" t="str">
        <f>IFERROR(INDEX(Verkäufer[Verkäufer],MATCH(ROUND(nach_Umsatz[[#This Row],[Verkäufernr.]],0),Verkäufer[Nummer],0)),"")</f>
        <v/>
      </c>
      <c r="H88" t="str">
        <f t="shared" si="3"/>
        <v/>
      </c>
    </row>
    <row r="89" spans="1:8" x14ac:dyDescent="0.2">
      <c r="A89" t="str">
        <f>IFERROR(INDEX(Gesamtaufstellung[Kd.nummer],MATCH('nach Umsatz'!C89,Gesamtaufstellung[HSP Ums.],0)),"")</f>
        <v/>
      </c>
      <c r="B89" t="str">
        <f>IFERROR(INDEX(Gesamtaufstellung[Kunde],MATCH(C89,Gesamtaufstellung[HSP Ums.],0)),"")</f>
        <v/>
      </c>
      <c r="C89" s="7" t="str">
        <f>IFERROR(LARGE(Gesamtaufstellung[HSP Ums.],ROW()-3),"")</f>
        <v/>
      </c>
      <c r="D89" s="3" t="str">
        <f>IFERROR(INDEX(Gesamtaufstellung[Marge in %],MATCH('nach Umsatz'!C89,Gesamtaufstellung[HSP Ums.],0)),"")</f>
        <v/>
      </c>
      <c r="E89" s="1" t="str">
        <f>IFERROR(INDEX(Gesamtaufstellung[Rechnungbetrag],MATCH('nach Umsatz'!C89,Gesamtaufstellung[HSP Ums.],0)),"")</f>
        <v/>
      </c>
      <c r="F89" t="str">
        <f t="shared" si="2"/>
        <v/>
      </c>
      <c r="G89" t="str">
        <f>IFERROR(INDEX(Verkäufer[Verkäufer],MATCH(ROUND(nach_Umsatz[[#This Row],[Verkäufernr.]],0),Verkäufer[Nummer],0)),"")</f>
        <v/>
      </c>
      <c r="H89" t="str">
        <f t="shared" si="3"/>
        <v/>
      </c>
    </row>
    <row r="90" spans="1:8" x14ac:dyDescent="0.2">
      <c r="A90" t="str">
        <f>IFERROR(INDEX(Gesamtaufstellung[Kd.nummer],MATCH('nach Umsatz'!C90,Gesamtaufstellung[HSP Ums.],0)),"")</f>
        <v/>
      </c>
      <c r="B90" t="str">
        <f>IFERROR(INDEX(Gesamtaufstellung[Kunde],MATCH(C90,Gesamtaufstellung[HSP Ums.],0)),"")</f>
        <v/>
      </c>
      <c r="C90" s="7" t="str">
        <f>IFERROR(LARGE(Gesamtaufstellung[HSP Ums.],ROW()-3),"")</f>
        <v/>
      </c>
      <c r="D90" s="3" t="str">
        <f>IFERROR(INDEX(Gesamtaufstellung[Marge in %],MATCH('nach Umsatz'!C90,Gesamtaufstellung[HSP Ums.],0)),"")</f>
        <v/>
      </c>
      <c r="E90" s="1" t="str">
        <f>IFERROR(INDEX(Gesamtaufstellung[Rechnungbetrag],MATCH('nach Umsatz'!C90,Gesamtaufstellung[HSP Ums.],0)),"")</f>
        <v/>
      </c>
      <c r="F90" t="str">
        <f t="shared" si="2"/>
        <v/>
      </c>
      <c r="G90" t="str">
        <f>IFERROR(INDEX(Verkäufer[Verkäufer],MATCH(ROUND(nach_Umsatz[[#This Row],[Verkäufernr.]],0),Verkäufer[Nummer],0)),"")</f>
        <v/>
      </c>
      <c r="H90" t="str">
        <f t="shared" si="3"/>
        <v/>
      </c>
    </row>
    <row r="91" spans="1:8" x14ac:dyDescent="0.2">
      <c r="A91" t="str">
        <f>IFERROR(INDEX(Gesamtaufstellung[Kd.nummer],MATCH('nach Umsatz'!C91,Gesamtaufstellung[HSP Ums.],0)),"")</f>
        <v/>
      </c>
      <c r="B91" t="str">
        <f>IFERROR(INDEX(Gesamtaufstellung[Kunde],MATCH(C91,Gesamtaufstellung[HSP Ums.],0)),"")</f>
        <v/>
      </c>
      <c r="C91" s="7" t="str">
        <f>IFERROR(LARGE(Gesamtaufstellung[HSP Ums.],ROW()-3),"")</f>
        <v/>
      </c>
      <c r="D91" s="3" t="str">
        <f>IFERROR(INDEX(Gesamtaufstellung[Marge in %],MATCH('nach Umsatz'!C91,Gesamtaufstellung[HSP Ums.],0)),"")</f>
        <v/>
      </c>
      <c r="E91" s="1" t="str">
        <f>IFERROR(INDEX(Gesamtaufstellung[Rechnungbetrag],MATCH('nach Umsatz'!C91,Gesamtaufstellung[HSP Ums.],0)),"")</f>
        <v/>
      </c>
      <c r="F91" t="str">
        <f t="shared" si="2"/>
        <v/>
      </c>
      <c r="G91" t="str">
        <f>IFERROR(INDEX(Verkäufer[Verkäufer],MATCH(ROUND(nach_Umsatz[[#This Row],[Verkäufernr.]],0),Verkäufer[Nummer],0)),"")</f>
        <v/>
      </c>
      <c r="H91" t="str">
        <f t="shared" si="3"/>
        <v/>
      </c>
    </row>
    <row r="92" spans="1:8" x14ac:dyDescent="0.2">
      <c r="A92" t="str">
        <f>IFERROR(INDEX(Gesamtaufstellung[Kd.nummer],MATCH('nach Umsatz'!C92,Gesamtaufstellung[HSP Ums.],0)),"")</f>
        <v/>
      </c>
      <c r="B92" t="str">
        <f>IFERROR(INDEX(Gesamtaufstellung[Kunde],MATCH(C92,Gesamtaufstellung[HSP Ums.],0)),"")</f>
        <v/>
      </c>
      <c r="C92" s="7" t="str">
        <f>IFERROR(LARGE(Gesamtaufstellung[HSP Ums.],ROW()-3),"")</f>
        <v/>
      </c>
      <c r="D92" s="3" t="str">
        <f>IFERROR(INDEX(Gesamtaufstellung[Marge in %],MATCH('nach Umsatz'!C92,Gesamtaufstellung[HSP Ums.],0)),"")</f>
        <v/>
      </c>
      <c r="E92" s="1" t="str">
        <f>IFERROR(INDEX(Gesamtaufstellung[Rechnungbetrag],MATCH('nach Umsatz'!C92,Gesamtaufstellung[HSP Ums.],0)),"")</f>
        <v/>
      </c>
      <c r="F92" t="str">
        <f t="shared" si="2"/>
        <v/>
      </c>
      <c r="G92" t="str">
        <f>IFERROR(INDEX(Verkäufer[Verkäufer],MATCH(ROUND(nach_Umsatz[[#This Row],[Verkäufernr.]],0),Verkäufer[Nummer],0)),"")</f>
        <v/>
      </c>
      <c r="H92" t="str">
        <f t="shared" si="3"/>
        <v/>
      </c>
    </row>
    <row r="93" spans="1:8" x14ac:dyDescent="0.2">
      <c r="A93" t="str">
        <f>IFERROR(INDEX(Gesamtaufstellung[Kd.nummer],MATCH('nach Umsatz'!C93,Gesamtaufstellung[HSP Ums.],0)),"")</f>
        <v/>
      </c>
      <c r="B93" t="str">
        <f>IFERROR(INDEX(Gesamtaufstellung[Kunde],MATCH(C93,Gesamtaufstellung[HSP Ums.],0)),"")</f>
        <v/>
      </c>
      <c r="C93" s="7" t="str">
        <f>IFERROR(LARGE(Gesamtaufstellung[HSP Ums.],ROW()-3),"")</f>
        <v/>
      </c>
      <c r="D93" s="3" t="str">
        <f>IFERROR(INDEX(Gesamtaufstellung[Marge in %],MATCH('nach Umsatz'!C93,Gesamtaufstellung[HSP Ums.],0)),"")</f>
        <v/>
      </c>
      <c r="E93" s="1" t="str">
        <f>IFERROR(INDEX(Gesamtaufstellung[Rechnungbetrag],MATCH('nach Umsatz'!C93,Gesamtaufstellung[HSP Ums.],0)),"")</f>
        <v/>
      </c>
      <c r="F93" t="str">
        <f t="shared" si="2"/>
        <v/>
      </c>
      <c r="G93" t="str">
        <f>IFERROR(INDEX(Verkäufer[Verkäufer],MATCH(ROUND(nach_Umsatz[[#This Row],[Verkäufernr.]],0),Verkäufer[Nummer],0)),"")</f>
        <v/>
      </c>
      <c r="H93" t="str">
        <f t="shared" si="3"/>
        <v/>
      </c>
    </row>
    <row r="94" spans="1:8" x14ac:dyDescent="0.2">
      <c r="A94" t="str">
        <f>IFERROR(INDEX(Gesamtaufstellung[Kd.nummer],MATCH('nach Umsatz'!C94,Gesamtaufstellung[HSP Ums.],0)),"")</f>
        <v/>
      </c>
      <c r="B94" t="str">
        <f>IFERROR(INDEX(Gesamtaufstellung[Kunde],MATCH(C94,Gesamtaufstellung[HSP Ums.],0)),"")</f>
        <v/>
      </c>
      <c r="C94" s="7" t="str">
        <f>IFERROR(LARGE(Gesamtaufstellung[HSP Ums.],ROW()-3),"")</f>
        <v/>
      </c>
      <c r="D94" s="3" t="str">
        <f>IFERROR(INDEX(Gesamtaufstellung[Marge in %],MATCH('nach Umsatz'!C94,Gesamtaufstellung[HSP Ums.],0)),"")</f>
        <v/>
      </c>
      <c r="E94" s="1" t="str">
        <f>IFERROR(INDEX(Gesamtaufstellung[Rechnungbetrag],MATCH('nach Umsatz'!C94,Gesamtaufstellung[HSP Ums.],0)),"")</f>
        <v/>
      </c>
      <c r="F94" t="str">
        <f t="shared" si="2"/>
        <v/>
      </c>
      <c r="G94" t="str">
        <f>IFERROR(INDEX(Verkäufer[Verkäufer],MATCH(ROUND(nach_Umsatz[[#This Row],[Verkäufernr.]],0),Verkäufer[Nummer],0)),"")</f>
        <v/>
      </c>
      <c r="H94" t="str">
        <f t="shared" si="3"/>
        <v/>
      </c>
    </row>
    <row r="95" spans="1:8" x14ac:dyDescent="0.2">
      <c r="A95" t="str">
        <f>IFERROR(INDEX(Gesamtaufstellung[Kd.nummer],MATCH('nach Umsatz'!C95,Gesamtaufstellung[HSP Ums.],0)),"")</f>
        <v/>
      </c>
      <c r="B95" t="str">
        <f>IFERROR(INDEX(Gesamtaufstellung[Kunde],MATCH(C95,Gesamtaufstellung[HSP Ums.],0)),"")</f>
        <v/>
      </c>
      <c r="C95" s="7" t="str">
        <f>IFERROR(LARGE(Gesamtaufstellung[HSP Ums.],ROW()-3),"")</f>
        <v/>
      </c>
      <c r="D95" s="3" t="str">
        <f>IFERROR(INDEX(Gesamtaufstellung[Marge in %],MATCH('nach Umsatz'!C95,Gesamtaufstellung[HSP Ums.],0)),"")</f>
        <v/>
      </c>
      <c r="E95" s="1" t="str">
        <f>IFERROR(INDEX(Gesamtaufstellung[Rechnungbetrag],MATCH('nach Umsatz'!C95,Gesamtaufstellung[HSP Ums.],0)),"")</f>
        <v/>
      </c>
      <c r="F95" t="str">
        <f t="shared" si="2"/>
        <v/>
      </c>
      <c r="G95" t="str">
        <f>IFERROR(INDEX(Verkäufer[Verkäufer],MATCH(ROUND(nach_Umsatz[[#This Row],[Verkäufernr.]],0),Verkäufer[Nummer],0)),"")</f>
        <v/>
      </c>
      <c r="H95" t="str">
        <f t="shared" si="3"/>
        <v/>
      </c>
    </row>
    <row r="96" spans="1:8" x14ac:dyDescent="0.2">
      <c r="A96" t="str">
        <f>IFERROR(INDEX(Gesamtaufstellung[Kd.nummer],MATCH('nach Umsatz'!C96,Gesamtaufstellung[HSP Ums.],0)),"")</f>
        <v/>
      </c>
      <c r="B96" t="str">
        <f>IFERROR(INDEX(Gesamtaufstellung[Kunde],MATCH(C96,Gesamtaufstellung[HSP Ums.],0)),"")</f>
        <v/>
      </c>
      <c r="C96" s="7" t="str">
        <f>IFERROR(LARGE(Gesamtaufstellung[HSP Ums.],ROW()-3),"")</f>
        <v/>
      </c>
      <c r="D96" s="3" t="str">
        <f>IFERROR(INDEX(Gesamtaufstellung[Marge in %],MATCH('nach Umsatz'!C96,Gesamtaufstellung[HSP Ums.],0)),"")</f>
        <v/>
      </c>
      <c r="E96" s="1" t="str">
        <f>IFERROR(INDEX(Gesamtaufstellung[Rechnungbetrag],MATCH('nach Umsatz'!C96,Gesamtaufstellung[HSP Ums.],0)),"")</f>
        <v/>
      </c>
      <c r="F96" t="str">
        <f t="shared" si="2"/>
        <v/>
      </c>
      <c r="G96" t="str">
        <f>IFERROR(INDEX(Verkäufer[Verkäufer],MATCH(ROUND(nach_Umsatz[[#This Row],[Verkäufernr.]],0),Verkäufer[Nummer],0)),"")</f>
        <v/>
      </c>
      <c r="H96" t="str">
        <f t="shared" si="3"/>
        <v/>
      </c>
    </row>
    <row r="97" spans="1:8" x14ac:dyDescent="0.2">
      <c r="A97" t="str">
        <f>IFERROR(INDEX(Gesamtaufstellung[Kd.nummer],MATCH('nach Umsatz'!C97,Gesamtaufstellung[HSP Ums.],0)),"")</f>
        <v/>
      </c>
      <c r="B97" t="str">
        <f>IFERROR(INDEX(Gesamtaufstellung[Kunde],MATCH(C97,Gesamtaufstellung[HSP Ums.],0)),"")</f>
        <v/>
      </c>
      <c r="C97" s="7" t="str">
        <f>IFERROR(LARGE(Gesamtaufstellung[HSP Ums.],ROW()-3),"")</f>
        <v/>
      </c>
      <c r="D97" s="3" t="str">
        <f>IFERROR(INDEX(Gesamtaufstellung[Marge in %],MATCH('nach Umsatz'!C97,Gesamtaufstellung[HSP Ums.],0)),"")</f>
        <v/>
      </c>
      <c r="E97" s="1" t="str">
        <f>IFERROR(INDEX(Gesamtaufstellung[Rechnungbetrag],MATCH('nach Umsatz'!C97,Gesamtaufstellung[HSP Ums.],0)),"")</f>
        <v/>
      </c>
      <c r="F97" t="str">
        <f t="shared" si="2"/>
        <v/>
      </c>
      <c r="G97" t="str">
        <f>IFERROR(INDEX(Verkäufer[Verkäufer],MATCH(ROUND(nach_Umsatz[[#This Row],[Verkäufernr.]],0),Verkäufer[Nummer],0)),"")</f>
        <v/>
      </c>
      <c r="H97" t="str">
        <f t="shared" si="3"/>
        <v/>
      </c>
    </row>
    <row r="98" spans="1:8" x14ac:dyDescent="0.2">
      <c r="A98" t="str">
        <f>IFERROR(INDEX(Gesamtaufstellung[Kd.nummer],MATCH('nach Umsatz'!C98,Gesamtaufstellung[HSP Ums.],0)),"")</f>
        <v/>
      </c>
      <c r="B98" t="str">
        <f>IFERROR(INDEX(Gesamtaufstellung[Kunde],MATCH(C98,Gesamtaufstellung[HSP Ums.],0)),"")</f>
        <v/>
      </c>
      <c r="C98" s="7" t="str">
        <f>IFERROR(LARGE(Gesamtaufstellung[HSP Ums.],ROW()-3),"")</f>
        <v/>
      </c>
      <c r="D98" s="3" t="str">
        <f>IFERROR(INDEX(Gesamtaufstellung[Marge in %],MATCH('nach Umsatz'!C98,Gesamtaufstellung[HSP Ums.],0)),"")</f>
        <v/>
      </c>
      <c r="E98" s="1" t="str">
        <f>IFERROR(INDEX(Gesamtaufstellung[Rechnungbetrag],MATCH('nach Umsatz'!C98,Gesamtaufstellung[HSP Ums.],0)),"")</f>
        <v/>
      </c>
      <c r="F98" t="str">
        <f t="shared" si="2"/>
        <v/>
      </c>
      <c r="G98" t="str">
        <f>IFERROR(INDEX(Verkäufer[Verkäufer],MATCH(ROUND(nach_Umsatz[[#This Row],[Verkäufernr.]],0),Verkäufer[Nummer],0)),"")</f>
        <v/>
      </c>
      <c r="H98" t="str">
        <f t="shared" si="3"/>
        <v/>
      </c>
    </row>
    <row r="99" spans="1:8" x14ac:dyDescent="0.2">
      <c r="A99" t="str">
        <f>IFERROR(INDEX(Gesamtaufstellung[Kd.nummer],MATCH('nach Umsatz'!C99,Gesamtaufstellung[HSP Ums.],0)),"")</f>
        <v/>
      </c>
      <c r="B99" t="str">
        <f>IFERROR(INDEX(Gesamtaufstellung[Kunde],MATCH(C99,Gesamtaufstellung[HSP Ums.],0)),"")</f>
        <v/>
      </c>
      <c r="C99" s="7" t="str">
        <f>IFERROR(LARGE(Gesamtaufstellung[HSP Ums.],ROW()-3),"")</f>
        <v/>
      </c>
      <c r="D99" s="3" t="str">
        <f>IFERROR(INDEX(Gesamtaufstellung[Marge in %],MATCH('nach Umsatz'!C99,Gesamtaufstellung[HSP Ums.],0)),"")</f>
        <v/>
      </c>
      <c r="E99" s="1" t="str">
        <f>IFERROR(INDEX(Gesamtaufstellung[Rechnungbetrag],MATCH('nach Umsatz'!C99,Gesamtaufstellung[HSP Ums.],0)),"")</f>
        <v/>
      </c>
      <c r="F99" t="str">
        <f t="shared" si="2"/>
        <v/>
      </c>
      <c r="G99" t="str">
        <f>IFERROR(INDEX(Verkäufer[Verkäufer],MATCH(ROUND(nach_Umsatz[[#This Row],[Verkäufernr.]],0),Verkäufer[Nummer],0)),"")</f>
        <v/>
      </c>
      <c r="H99" t="str">
        <f t="shared" si="3"/>
        <v/>
      </c>
    </row>
    <row r="100" spans="1:8" x14ac:dyDescent="0.2">
      <c r="A100" t="str">
        <f>IFERROR(INDEX(Gesamtaufstellung[Kd.nummer],MATCH('nach Umsatz'!C100,Gesamtaufstellung[HSP Ums.],0)),"")</f>
        <v/>
      </c>
      <c r="B100" t="str">
        <f>IFERROR(INDEX(Gesamtaufstellung[Kunde],MATCH(C100,Gesamtaufstellung[HSP Ums.],0)),"")</f>
        <v/>
      </c>
      <c r="C100" s="7" t="str">
        <f>IFERROR(LARGE(Gesamtaufstellung[HSP Ums.],ROW()-3),"")</f>
        <v/>
      </c>
      <c r="D100" s="3" t="str">
        <f>IFERROR(INDEX(Gesamtaufstellung[Marge in %],MATCH('nach Umsatz'!C100,Gesamtaufstellung[HSP Ums.],0)),"")</f>
        <v/>
      </c>
      <c r="E100" s="1" t="str">
        <f>IFERROR(INDEX(Gesamtaufstellung[Rechnungbetrag],MATCH('nach Umsatz'!C100,Gesamtaufstellung[HSP Ums.],0)),"")</f>
        <v/>
      </c>
      <c r="F100" t="str">
        <f t="shared" si="2"/>
        <v/>
      </c>
      <c r="G100" t="str">
        <f>IFERROR(INDEX(Verkäufer[Verkäufer],MATCH(ROUND(nach_Umsatz[[#This Row],[Verkäufernr.]],0),Verkäufer[Nummer],0)),"")</f>
        <v/>
      </c>
      <c r="H100" t="str">
        <f t="shared" si="3"/>
        <v/>
      </c>
    </row>
    <row r="101" spans="1:8" x14ac:dyDescent="0.2">
      <c r="A101" t="str">
        <f>IFERROR(INDEX(Gesamtaufstellung[Kd.nummer],MATCH('nach Umsatz'!C101,Gesamtaufstellung[HSP Ums.],0)),"")</f>
        <v/>
      </c>
      <c r="B101" t="str">
        <f>IFERROR(INDEX(Gesamtaufstellung[Kunde],MATCH(C101,Gesamtaufstellung[HSP Ums.],0)),"")</f>
        <v/>
      </c>
      <c r="C101" s="7" t="str">
        <f>IFERROR(LARGE(Gesamtaufstellung[HSP Ums.],ROW()-3),"")</f>
        <v/>
      </c>
      <c r="D101" s="3" t="str">
        <f>IFERROR(INDEX(Gesamtaufstellung[Marge in %],MATCH('nach Umsatz'!C101,Gesamtaufstellung[HSP Ums.],0)),"")</f>
        <v/>
      </c>
      <c r="E101" s="1" t="str">
        <f>IFERROR(INDEX(Gesamtaufstellung[Rechnungbetrag],MATCH('nach Umsatz'!C101,Gesamtaufstellung[HSP Ums.],0)),"")</f>
        <v/>
      </c>
      <c r="F101" t="str">
        <f t="shared" si="2"/>
        <v/>
      </c>
      <c r="G101" t="str">
        <f>IFERROR(INDEX(Verkäufer[Verkäufer],MATCH(ROUND(nach_Umsatz[[#This Row],[Verkäufernr.]],0),Verkäufer[Nummer],0)),"")</f>
        <v/>
      </c>
      <c r="H101" t="str">
        <f t="shared" si="3"/>
        <v/>
      </c>
    </row>
    <row r="102" spans="1:8" x14ac:dyDescent="0.2">
      <c r="A102" t="str">
        <f>IFERROR(INDEX(Gesamtaufstellung[Kd.nummer],MATCH('nach Umsatz'!C102,Gesamtaufstellung[HSP Ums.],0)),"")</f>
        <v/>
      </c>
      <c r="B102" t="str">
        <f>IFERROR(INDEX(Gesamtaufstellung[Kunde],MATCH(C102,Gesamtaufstellung[HSP Ums.],0)),"")</f>
        <v/>
      </c>
      <c r="C102" s="7" t="str">
        <f>IFERROR(LARGE(Gesamtaufstellung[HSP Ums.],ROW()-3),"")</f>
        <v/>
      </c>
      <c r="D102" s="3" t="str">
        <f>IFERROR(INDEX(Gesamtaufstellung[Marge in %],MATCH('nach Umsatz'!C102,Gesamtaufstellung[HSP Ums.],0)),"")</f>
        <v/>
      </c>
      <c r="E102" s="1" t="str">
        <f>IFERROR(INDEX(Gesamtaufstellung[Rechnungbetrag],MATCH('nach Umsatz'!C102,Gesamtaufstellung[HSP Ums.],0)),"")</f>
        <v/>
      </c>
      <c r="F102" t="str">
        <f t="shared" si="2"/>
        <v/>
      </c>
      <c r="G102" t="str">
        <f>IFERROR(INDEX(Verkäufer[Verkäufer],MATCH(ROUND(nach_Umsatz[[#This Row],[Verkäufernr.]],0),Verkäufer[Nummer],0)),"")</f>
        <v/>
      </c>
      <c r="H102" t="str">
        <f t="shared" si="3"/>
        <v/>
      </c>
    </row>
    <row r="103" spans="1:8" x14ac:dyDescent="0.2">
      <c r="A103" t="str">
        <f>IFERROR(INDEX(Gesamtaufstellung[Kd.nummer],MATCH('nach Umsatz'!C103,Gesamtaufstellung[HSP Ums.],0)),"")</f>
        <v/>
      </c>
      <c r="B103" t="str">
        <f>IFERROR(INDEX(Gesamtaufstellung[Kunde],MATCH(C103,Gesamtaufstellung[HSP Ums.],0)),"")</f>
        <v/>
      </c>
      <c r="C103" s="7" t="str">
        <f>IFERROR(LARGE(Gesamtaufstellung[HSP Ums.],ROW()-3),"")</f>
        <v/>
      </c>
      <c r="D103" s="3" t="str">
        <f>IFERROR(INDEX(Gesamtaufstellung[Marge in %],MATCH('nach Umsatz'!C103,Gesamtaufstellung[HSP Ums.],0)),"")</f>
        <v/>
      </c>
      <c r="E103" s="1" t="str">
        <f>IFERROR(INDEX(Gesamtaufstellung[Rechnungbetrag],MATCH('nach Umsatz'!C103,Gesamtaufstellung[HSP Ums.],0)),"")</f>
        <v/>
      </c>
      <c r="F103" t="str">
        <f t="shared" si="2"/>
        <v/>
      </c>
      <c r="G103" t="str">
        <f>IFERROR(INDEX(Verkäufer[Verkäufer],MATCH(ROUND(nach_Umsatz[[#This Row],[Verkäufernr.]],0),Verkäufer[Nummer],0)),"")</f>
        <v/>
      </c>
      <c r="H103" t="str">
        <f t="shared" si="3"/>
        <v/>
      </c>
    </row>
    <row r="104" spans="1:8" x14ac:dyDescent="0.2">
      <c r="A104" t="str">
        <f>IFERROR(INDEX(Gesamtaufstellung[Kd.nummer],MATCH('nach Umsatz'!C104,Gesamtaufstellung[HSP Ums.],0)),"")</f>
        <v/>
      </c>
      <c r="B104" t="str">
        <f>IFERROR(INDEX(Gesamtaufstellung[Kunde],MATCH(C104,Gesamtaufstellung[HSP Ums.],0)),"")</f>
        <v/>
      </c>
      <c r="C104" s="7" t="str">
        <f>IFERROR(LARGE(Gesamtaufstellung[HSP Ums.],ROW()-3),"")</f>
        <v/>
      </c>
      <c r="D104" s="3" t="str">
        <f>IFERROR(INDEX(Gesamtaufstellung[Marge in %],MATCH('nach Umsatz'!C104,Gesamtaufstellung[HSP Ums.],0)),"")</f>
        <v/>
      </c>
      <c r="E104" s="1" t="str">
        <f>IFERROR(INDEX(Gesamtaufstellung[Rechnungbetrag],MATCH('nach Umsatz'!C104,Gesamtaufstellung[HSP Ums.],0)),"")</f>
        <v/>
      </c>
      <c r="F104" t="str">
        <f t="shared" si="2"/>
        <v/>
      </c>
      <c r="G104" t="str">
        <f>IFERROR(INDEX(Verkäufer[Verkäufer],MATCH(ROUND(nach_Umsatz[[#This Row],[Verkäufernr.]],0),Verkäufer[Nummer],0)),"")</f>
        <v/>
      </c>
      <c r="H104" t="str">
        <f t="shared" si="3"/>
        <v/>
      </c>
    </row>
    <row r="105" spans="1:8" x14ac:dyDescent="0.2">
      <c r="A105" t="str">
        <f>IFERROR(INDEX(Gesamtaufstellung[Kd.nummer],MATCH('nach Umsatz'!C105,Gesamtaufstellung[HSP Ums.],0)),"")</f>
        <v/>
      </c>
      <c r="B105" t="str">
        <f>IFERROR(INDEX(Gesamtaufstellung[Kunde],MATCH(C105,Gesamtaufstellung[HSP Ums.],0)),"")</f>
        <v/>
      </c>
      <c r="C105" s="7" t="str">
        <f>IFERROR(LARGE(Gesamtaufstellung[HSP Ums.],ROW()-3),"")</f>
        <v/>
      </c>
      <c r="D105" s="3" t="str">
        <f>IFERROR(INDEX(Gesamtaufstellung[Marge in %],MATCH('nach Umsatz'!C105,Gesamtaufstellung[HSP Ums.],0)),"")</f>
        <v/>
      </c>
      <c r="E105" s="1" t="str">
        <f>IFERROR(INDEX(Gesamtaufstellung[Rechnungbetrag],MATCH('nach Umsatz'!C105,Gesamtaufstellung[HSP Ums.],0)),"")</f>
        <v/>
      </c>
      <c r="F105" t="str">
        <f t="shared" si="2"/>
        <v/>
      </c>
      <c r="G105" t="str">
        <f>IFERROR(INDEX(Verkäufer[Verkäufer],MATCH(ROUND(nach_Umsatz[[#This Row],[Verkäufernr.]],0),Verkäufer[Nummer],0)),"")</f>
        <v/>
      </c>
      <c r="H105" t="str">
        <f t="shared" si="3"/>
        <v/>
      </c>
    </row>
    <row r="106" spans="1:8" x14ac:dyDescent="0.2">
      <c r="A106" t="str">
        <f>IFERROR(INDEX(Gesamtaufstellung[Kd.nummer],MATCH('nach Umsatz'!C106,Gesamtaufstellung[HSP Ums.],0)),"")</f>
        <v/>
      </c>
      <c r="B106" t="str">
        <f>IFERROR(INDEX(Gesamtaufstellung[Kunde],MATCH(C106,Gesamtaufstellung[HSP Ums.],0)),"")</f>
        <v/>
      </c>
      <c r="C106" s="7" t="str">
        <f>IFERROR(LARGE(Gesamtaufstellung[HSP Ums.],ROW()-3),"")</f>
        <v/>
      </c>
      <c r="D106" s="3" t="str">
        <f>IFERROR(INDEX(Gesamtaufstellung[Marge in %],MATCH('nach Umsatz'!C106,Gesamtaufstellung[HSP Ums.],0)),"")</f>
        <v/>
      </c>
      <c r="E106" s="1" t="str">
        <f>IFERROR(INDEX(Gesamtaufstellung[Rechnungbetrag],MATCH('nach Umsatz'!C106,Gesamtaufstellung[HSP Ums.],0)),"")</f>
        <v/>
      </c>
      <c r="F106" t="str">
        <f t="shared" si="2"/>
        <v/>
      </c>
      <c r="G106" t="str">
        <f>IFERROR(INDEX(Verkäufer[Verkäufer],MATCH(ROUND(nach_Umsatz[[#This Row],[Verkäufernr.]],0),Verkäufer[Nummer],0)),"")</f>
        <v/>
      </c>
      <c r="H106" t="str">
        <f t="shared" si="3"/>
        <v/>
      </c>
    </row>
    <row r="107" spans="1:8" x14ac:dyDescent="0.2">
      <c r="A107" t="str">
        <f>IFERROR(INDEX(Gesamtaufstellung[Kd.nummer],MATCH('nach Umsatz'!C107,Gesamtaufstellung[HSP Ums.],0)),"")</f>
        <v/>
      </c>
      <c r="B107" t="str">
        <f>IFERROR(INDEX(Gesamtaufstellung[Kunde],MATCH(C107,Gesamtaufstellung[HSP Ums.],0)),"")</f>
        <v/>
      </c>
      <c r="C107" s="7" t="str">
        <f>IFERROR(LARGE(Gesamtaufstellung[HSP Ums.],ROW()-3),"")</f>
        <v/>
      </c>
      <c r="D107" s="3" t="str">
        <f>IFERROR(INDEX(Gesamtaufstellung[Marge in %],MATCH('nach Umsatz'!C107,Gesamtaufstellung[HSP Ums.],0)),"")</f>
        <v/>
      </c>
      <c r="E107" s="1" t="str">
        <f>IFERROR(INDEX(Gesamtaufstellung[Rechnungbetrag],MATCH('nach Umsatz'!C107,Gesamtaufstellung[HSP Ums.],0)),"")</f>
        <v/>
      </c>
      <c r="F107" t="str">
        <f t="shared" si="2"/>
        <v/>
      </c>
      <c r="G107" t="str">
        <f>IFERROR(INDEX(Verkäufer[Verkäufer],MATCH(ROUND(nach_Umsatz[[#This Row],[Verkäufernr.]],0),Verkäufer[Nummer],0)),"")</f>
        <v/>
      </c>
      <c r="H107" t="str">
        <f t="shared" si="3"/>
        <v/>
      </c>
    </row>
    <row r="108" spans="1:8" x14ac:dyDescent="0.2">
      <c r="A108" t="str">
        <f>IFERROR(INDEX(Gesamtaufstellung[Kd.nummer],MATCH('nach Umsatz'!C108,Gesamtaufstellung[HSP Ums.],0)),"")</f>
        <v/>
      </c>
      <c r="B108" t="str">
        <f>IFERROR(INDEX(Gesamtaufstellung[Kunde],MATCH(C108,Gesamtaufstellung[HSP Ums.],0)),"")</f>
        <v/>
      </c>
      <c r="C108" s="7" t="str">
        <f>IFERROR(LARGE(Gesamtaufstellung[HSP Ums.],ROW()-3),"")</f>
        <v/>
      </c>
      <c r="D108" s="3" t="str">
        <f>IFERROR(INDEX(Gesamtaufstellung[Marge in %],MATCH('nach Umsatz'!C108,Gesamtaufstellung[HSP Ums.],0)),"")</f>
        <v/>
      </c>
      <c r="E108" s="1" t="str">
        <f>IFERROR(INDEX(Gesamtaufstellung[Rechnungbetrag],MATCH('nach Umsatz'!C108,Gesamtaufstellung[HSP Ums.],0)),"")</f>
        <v/>
      </c>
      <c r="F108" t="str">
        <f t="shared" si="2"/>
        <v/>
      </c>
      <c r="G108" t="str">
        <f>IFERROR(INDEX(Verkäufer[Verkäufer],MATCH(ROUND(nach_Umsatz[[#This Row],[Verkäufernr.]],0),Verkäufer[Nummer],0)),"")</f>
        <v/>
      </c>
      <c r="H108" t="str">
        <f t="shared" si="3"/>
        <v/>
      </c>
    </row>
    <row r="109" spans="1:8" x14ac:dyDescent="0.2">
      <c r="A109" t="str">
        <f>IFERROR(INDEX(Gesamtaufstellung[Kd.nummer],MATCH('nach Umsatz'!C109,Gesamtaufstellung[HSP Ums.],0)),"")</f>
        <v/>
      </c>
      <c r="B109" t="str">
        <f>IFERROR(INDEX(Gesamtaufstellung[Kunde],MATCH(C109,Gesamtaufstellung[HSP Ums.],0)),"")</f>
        <v/>
      </c>
      <c r="C109" s="7" t="str">
        <f>IFERROR(LARGE(Gesamtaufstellung[HSP Ums.],ROW()-3),"")</f>
        <v/>
      </c>
      <c r="D109" s="3" t="str">
        <f>IFERROR(INDEX(Gesamtaufstellung[Marge in %],MATCH('nach Umsatz'!C109,Gesamtaufstellung[HSP Ums.],0)),"")</f>
        <v/>
      </c>
      <c r="E109" s="1" t="str">
        <f>IFERROR(INDEX(Gesamtaufstellung[Rechnungbetrag],MATCH('nach Umsatz'!C109,Gesamtaufstellung[HSP Ums.],0)),"")</f>
        <v/>
      </c>
      <c r="F109" t="str">
        <f t="shared" si="2"/>
        <v/>
      </c>
      <c r="G109" t="str">
        <f>IFERROR(INDEX(Verkäufer[Verkäufer],MATCH(ROUND(nach_Umsatz[[#This Row],[Verkäufernr.]],0),Verkäufer[Nummer],0)),"")</f>
        <v/>
      </c>
      <c r="H109" t="str">
        <f t="shared" si="3"/>
        <v/>
      </c>
    </row>
    <row r="110" spans="1:8" x14ac:dyDescent="0.2">
      <c r="A110" t="str">
        <f>IFERROR(INDEX(Gesamtaufstellung[Kd.nummer],MATCH('nach Umsatz'!C110,Gesamtaufstellung[HSP Ums.],0)),"")</f>
        <v/>
      </c>
      <c r="B110" t="str">
        <f>IFERROR(INDEX(Gesamtaufstellung[Kunde],MATCH(C110,Gesamtaufstellung[HSP Ums.],0)),"")</f>
        <v/>
      </c>
      <c r="C110" s="7" t="str">
        <f>IFERROR(LARGE(Gesamtaufstellung[HSP Ums.],ROW()-3),"")</f>
        <v/>
      </c>
      <c r="D110" s="3" t="str">
        <f>IFERROR(INDEX(Gesamtaufstellung[Marge in %],MATCH('nach Umsatz'!C110,Gesamtaufstellung[HSP Ums.],0)),"")</f>
        <v/>
      </c>
      <c r="E110" s="1" t="str">
        <f>IFERROR(INDEX(Gesamtaufstellung[Rechnungbetrag],MATCH('nach Umsatz'!C110,Gesamtaufstellung[HSP Ums.],0)),"")</f>
        <v/>
      </c>
      <c r="F110" t="str">
        <f t="shared" si="2"/>
        <v/>
      </c>
      <c r="G110" t="str">
        <f>IFERROR(INDEX(Verkäufer[Verkäufer],MATCH(ROUND(nach_Umsatz[[#This Row],[Verkäufernr.]],0),Verkäufer[Nummer],0)),"")</f>
        <v/>
      </c>
      <c r="H110" t="str">
        <f t="shared" si="3"/>
        <v/>
      </c>
    </row>
    <row r="111" spans="1:8" x14ac:dyDescent="0.2">
      <c r="A111" t="str">
        <f>IFERROR(INDEX(Gesamtaufstellung[Kd.nummer],MATCH('nach Umsatz'!C111,Gesamtaufstellung[HSP Ums.],0)),"")</f>
        <v/>
      </c>
      <c r="B111" t="str">
        <f>IFERROR(INDEX(Gesamtaufstellung[Kunde],MATCH(C111,Gesamtaufstellung[HSP Ums.],0)),"")</f>
        <v/>
      </c>
      <c r="C111" s="7" t="str">
        <f>IFERROR(LARGE(Gesamtaufstellung[HSP Ums.],ROW()-3),"")</f>
        <v/>
      </c>
      <c r="D111" s="3" t="str">
        <f>IFERROR(INDEX(Gesamtaufstellung[Marge in %],MATCH('nach Umsatz'!C111,Gesamtaufstellung[HSP Ums.],0)),"")</f>
        <v/>
      </c>
      <c r="E111" s="1" t="str">
        <f>IFERROR(INDEX(Gesamtaufstellung[Rechnungbetrag],MATCH('nach Umsatz'!C111,Gesamtaufstellung[HSP Ums.],0)),"")</f>
        <v/>
      </c>
      <c r="F111" t="str">
        <f t="shared" si="2"/>
        <v/>
      </c>
      <c r="G111" t="str">
        <f>IFERROR(INDEX(Verkäufer[Verkäufer],MATCH(ROUND(nach_Umsatz[[#This Row],[Verkäufernr.]],0),Verkäufer[Nummer],0)),"")</f>
        <v/>
      </c>
      <c r="H111" t="str">
        <f t="shared" si="3"/>
        <v/>
      </c>
    </row>
    <row r="112" spans="1:8" x14ac:dyDescent="0.2">
      <c r="A112" t="str">
        <f>IFERROR(INDEX(Gesamtaufstellung[Kd.nummer],MATCH('nach Umsatz'!C112,Gesamtaufstellung[HSP Ums.],0)),"")</f>
        <v/>
      </c>
      <c r="B112" t="str">
        <f>IFERROR(INDEX(Gesamtaufstellung[Kunde],MATCH(C112,Gesamtaufstellung[HSP Ums.],0)),"")</f>
        <v/>
      </c>
      <c r="C112" s="7" t="str">
        <f>IFERROR(LARGE(Gesamtaufstellung[HSP Ums.],ROW()-3),"")</f>
        <v/>
      </c>
      <c r="D112" s="3" t="str">
        <f>IFERROR(INDEX(Gesamtaufstellung[Marge in %],MATCH('nach Umsatz'!C112,Gesamtaufstellung[HSP Ums.],0)),"")</f>
        <v/>
      </c>
      <c r="E112" s="1" t="str">
        <f>IFERROR(INDEX(Gesamtaufstellung[Rechnungbetrag],MATCH('nach Umsatz'!C112,Gesamtaufstellung[HSP Ums.],0)),"")</f>
        <v/>
      </c>
      <c r="F112" t="str">
        <f t="shared" si="2"/>
        <v/>
      </c>
      <c r="G112" t="str">
        <f>IFERROR(INDEX(Verkäufer[Verkäufer],MATCH(ROUND(nach_Umsatz[[#This Row],[Verkäufernr.]],0),Verkäufer[Nummer],0)),"")</f>
        <v/>
      </c>
      <c r="H112" t="str">
        <f t="shared" si="3"/>
        <v/>
      </c>
    </row>
    <row r="113" spans="1:8" x14ac:dyDescent="0.2">
      <c r="A113" t="str">
        <f>IFERROR(INDEX(Gesamtaufstellung[Kd.nummer],MATCH('nach Umsatz'!C113,Gesamtaufstellung[HSP Ums.],0)),"")</f>
        <v/>
      </c>
      <c r="B113" t="str">
        <f>IFERROR(INDEX(Gesamtaufstellung[Kunde],MATCH(C113,Gesamtaufstellung[HSP Ums.],0)),"")</f>
        <v/>
      </c>
      <c r="C113" s="7" t="str">
        <f>IFERROR(LARGE(Gesamtaufstellung[HSP Ums.],ROW()-3),"")</f>
        <v/>
      </c>
      <c r="D113" s="3" t="str">
        <f>IFERROR(INDEX(Gesamtaufstellung[Marge in %],MATCH('nach Umsatz'!C113,Gesamtaufstellung[HSP Ums.],0)),"")</f>
        <v/>
      </c>
      <c r="E113" s="1" t="str">
        <f>IFERROR(INDEX(Gesamtaufstellung[Rechnungbetrag],MATCH('nach Umsatz'!C113,Gesamtaufstellung[HSP Ums.],0)),"")</f>
        <v/>
      </c>
      <c r="F113" t="str">
        <f t="shared" si="2"/>
        <v/>
      </c>
      <c r="G113" t="str">
        <f>IFERROR(INDEX(Verkäufer[Verkäufer],MATCH(ROUND(nach_Umsatz[[#This Row],[Verkäufernr.]],0),Verkäufer[Nummer],0)),"")</f>
        <v/>
      </c>
      <c r="H113" t="str">
        <f t="shared" si="3"/>
        <v/>
      </c>
    </row>
    <row r="114" spans="1:8" x14ac:dyDescent="0.2">
      <c r="A114" t="str">
        <f>IFERROR(INDEX(Gesamtaufstellung[Kd.nummer],MATCH('nach Umsatz'!C114,Gesamtaufstellung[HSP Ums.],0)),"")</f>
        <v/>
      </c>
      <c r="B114" t="str">
        <f>IFERROR(INDEX(Gesamtaufstellung[Kunde],MATCH(C114,Gesamtaufstellung[HSP Ums.],0)),"")</f>
        <v/>
      </c>
      <c r="C114" s="7" t="str">
        <f>IFERROR(LARGE(Gesamtaufstellung[HSP Ums.],ROW()-3),"")</f>
        <v/>
      </c>
      <c r="D114" s="3" t="str">
        <f>IFERROR(INDEX(Gesamtaufstellung[Marge in %],MATCH('nach Umsatz'!C114,Gesamtaufstellung[HSP Ums.],0)),"")</f>
        <v/>
      </c>
      <c r="E114" s="1" t="str">
        <f>IFERROR(INDEX(Gesamtaufstellung[Rechnungbetrag],MATCH('nach Umsatz'!C114,Gesamtaufstellung[HSP Ums.],0)),"")</f>
        <v/>
      </c>
      <c r="F114" t="str">
        <f t="shared" si="2"/>
        <v/>
      </c>
      <c r="G114" t="str">
        <f>IFERROR(INDEX(Verkäufer[Verkäufer],MATCH(ROUND(nach_Umsatz[[#This Row],[Verkäufernr.]],0),Verkäufer[Nummer],0)),"")</f>
        <v/>
      </c>
      <c r="H114" t="str">
        <f t="shared" si="3"/>
        <v/>
      </c>
    </row>
    <row r="115" spans="1:8" x14ac:dyDescent="0.2">
      <c r="A115" t="str">
        <f>IFERROR(INDEX(Gesamtaufstellung[Kd.nummer],MATCH('nach Umsatz'!C115,Gesamtaufstellung[HSP Ums.],0)),"")</f>
        <v/>
      </c>
      <c r="B115" t="str">
        <f>IFERROR(INDEX(Gesamtaufstellung[Kunde],MATCH(C115,Gesamtaufstellung[HSP Ums.],0)),"")</f>
        <v/>
      </c>
      <c r="C115" s="7" t="str">
        <f>IFERROR(LARGE(Gesamtaufstellung[HSP Ums.],ROW()-3),"")</f>
        <v/>
      </c>
      <c r="D115" s="3" t="str">
        <f>IFERROR(INDEX(Gesamtaufstellung[Marge in %],MATCH('nach Umsatz'!C115,Gesamtaufstellung[HSP Ums.],0)),"")</f>
        <v/>
      </c>
      <c r="E115" s="1" t="str">
        <f>IFERROR(INDEX(Gesamtaufstellung[Rechnungbetrag],MATCH('nach Umsatz'!C115,Gesamtaufstellung[HSP Ums.],0)),"")</f>
        <v/>
      </c>
      <c r="F115" t="str">
        <f t="shared" si="2"/>
        <v/>
      </c>
      <c r="G115" t="str">
        <f>IFERROR(INDEX(Verkäufer[Verkäufer],MATCH(ROUND(nach_Umsatz[[#This Row],[Verkäufernr.]],0),Verkäufer[Nummer],0)),"")</f>
        <v/>
      </c>
      <c r="H115" t="str">
        <f t="shared" si="3"/>
        <v/>
      </c>
    </row>
    <row r="116" spans="1:8" x14ac:dyDescent="0.2">
      <c r="A116" t="str">
        <f>IFERROR(INDEX(Gesamtaufstellung[Kd.nummer],MATCH('nach Umsatz'!C116,Gesamtaufstellung[HSP Ums.],0)),"")</f>
        <v/>
      </c>
      <c r="B116" t="str">
        <f>IFERROR(INDEX(Gesamtaufstellung[Kunde],MATCH(C116,Gesamtaufstellung[HSP Ums.],0)),"")</f>
        <v/>
      </c>
      <c r="C116" s="7" t="str">
        <f>IFERROR(LARGE(Gesamtaufstellung[HSP Ums.],ROW()-3),"")</f>
        <v/>
      </c>
      <c r="D116" s="3" t="str">
        <f>IFERROR(INDEX(Gesamtaufstellung[Marge in %],MATCH('nach Umsatz'!C116,Gesamtaufstellung[HSP Ums.],0)),"")</f>
        <v/>
      </c>
      <c r="E116" s="1" t="str">
        <f>IFERROR(INDEX(Gesamtaufstellung[Rechnungbetrag],MATCH('nach Umsatz'!C116,Gesamtaufstellung[HSP Ums.],0)),"")</f>
        <v/>
      </c>
      <c r="F116" t="str">
        <f t="shared" si="2"/>
        <v/>
      </c>
      <c r="G116" t="str">
        <f>IFERROR(INDEX(Verkäufer[Verkäufer],MATCH(ROUND(nach_Umsatz[[#This Row],[Verkäufernr.]],0),Verkäufer[Nummer],0)),"")</f>
        <v/>
      </c>
      <c r="H116" t="str">
        <f t="shared" si="3"/>
        <v/>
      </c>
    </row>
    <row r="117" spans="1:8" x14ac:dyDescent="0.2">
      <c r="A117" t="str">
        <f>IFERROR(INDEX(Gesamtaufstellung[Kd.nummer],MATCH('nach Umsatz'!C117,Gesamtaufstellung[HSP Ums.],0)),"")</f>
        <v/>
      </c>
      <c r="B117" t="str">
        <f>IFERROR(INDEX(Gesamtaufstellung[Kunde],MATCH(C117,Gesamtaufstellung[HSP Ums.],0)),"")</f>
        <v/>
      </c>
      <c r="C117" s="7" t="str">
        <f>IFERROR(LARGE(Gesamtaufstellung[HSP Ums.],ROW()-3),"")</f>
        <v/>
      </c>
      <c r="D117" s="3" t="str">
        <f>IFERROR(INDEX(Gesamtaufstellung[Marge in %],MATCH('nach Umsatz'!C117,Gesamtaufstellung[HSP Ums.],0)),"")</f>
        <v/>
      </c>
      <c r="E117" s="1" t="str">
        <f>IFERROR(INDEX(Gesamtaufstellung[Rechnungbetrag],MATCH('nach Umsatz'!C117,Gesamtaufstellung[HSP Ums.],0)),"")</f>
        <v/>
      </c>
      <c r="F117" t="str">
        <f t="shared" si="2"/>
        <v/>
      </c>
      <c r="G117" t="str">
        <f>IFERROR(INDEX(Verkäufer[Verkäufer],MATCH(ROUND(nach_Umsatz[[#This Row],[Verkäufernr.]],0),Verkäufer[Nummer],0)),"")</f>
        <v/>
      </c>
      <c r="H117" t="str">
        <f t="shared" si="3"/>
        <v/>
      </c>
    </row>
    <row r="118" spans="1:8" x14ac:dyDescent="0.2">
      <c r="A118" t="str">
        <f>IFERROR(INDEX(Gesamtaufstellung[Kd.nummer],MATCH('nach Umsatz'!C118,Gesamtaufstellung[HSP Ums.],0)),"")</f>
        <v/>
      </c>
      <c r="B118" t="str">
        <f>IFERROR(INDEX(Gesamtaufstellung[Kunde],MATCH(C118,Gesamtaufstellung[HSP Ums.],0)),"")</f>
        <v/>
      </c>
      <c r="C118" s="7" t="str">
        <f>IFERROR(LARGE(Gesamtaufstellung[HSP Ums.],ROW()-3),"")</f>
        <v/>
      </c>
      <c r="D118" s="3" t="str">
        <f>IFERROR(INDEX(Gesamtaufstellung[Marge in %],MATCH('nach Umsatz'!C118,Gesamtaufstellung[HSP Ums.],0)),"")</f>
        <v/>
      </c>
      <c r="E118" s="1" t="str">
        <f>IFERROR(INDEX(Gesamtaufstellung[Rechnungbetrag],MATCH('nach Umsatz'!C118,Gesamtaufstellung[HSP Ums.],0)),"")</f>
        <v/>
      </c>
      <c r="F118" t="str">
        <f t="shared" si="2"/>
        <v/>
      </c>
      <c r="G118" t="str">
        <f>IFERROR(INDEX(Verkäufer[Verkäufer],MATCH(ROUND(nach_Umsatz[[#This Row],[Verkäufernr.]],0),Verkäufer[Nummer],0)),"")</f>
        <v/>
      </c>
      <c r="H118" t="str">
        <f t="shared" si="3"/>
        <v/>
      </c>
    </row>
    <row r="119" spans="1:8" x14ac:dyDescent="0.2">
      <c r="A119" t="str">
        <f>IFERROR(INDEX(Gesamtaufstellung[Kd.nummer],MATCH('nach Umsatz'!C119,Gesamtaufstellung[HSP Ums.],0)),"")</f>
        <v/>
      </c>
      <c r="B119" t="str">
        <f>IFERROR(INDEX(Gesamtaufstellung[Kunde],MATCH(C119,Gesamtaufstellung[HSP Ums.],0)),"")</f>
        <v/>
      </c>
      <c r="C119" s="7" t="str">
        <f>IFERROR(LARGE(Gesamtaufstellung[HSP Ums.],ROW()-3),"")</f>
        <v/>
      </c>
      <c r="D119" s="3" t="str">
        <f>IFERROR(INDEX(Gesamtaufstellung[Marge in %],MATCH('nach Umsatz'!C119,Gesamtaufstellung[HSP Ums.],0)),"")</f>
        <v/>
      </c>
      <c r="E119" s="1" t="str">
        <f>IFERROR(INDEX(Gesamtaufstellung[Rechnungbetrag],MATCH('nach Umsatz'!C119,Gesamtaufstellung[HSP Ums.],0)),"")</f>
        <v/>
      </c>
      <c r="F119" t="str">
        <f t="shared" si="2"/>
        <v/>
      </c>
      <c r="G119" t="str">
        <f>IFERROR(INDEX(Verkäufer[Verkäufer],MATCH(ROUND(nach_Umsatz[[#This Row],[Verkäufernr.]],0),Verkäufer[Nummer],0)),"")</f>
        <v/>
      </c>
      <c r="H119" t="str">
        <f t="shared" si="3"/>
        <v/>
      </c>
    </row>
    <row r="120" spans="1:8" x14ac:dyDescent="0.2">
      <c r="A120" t="str">
        <f>IFERROR(INDEX(Gesamtaufstellung[Kd.nummer],MATCH('nach Umsatz'!C120,Gesamtaufstellung[HSP Ums.],0)),"")</f>
        <v/>
      </c>
      <c r="B120" t="str">
        <f>IFERROR(INDEX(Gesamtaufstellung[Kunde],MATCH(C120,Gesamtaufstellung[HSP Ums.],0)),"")</f>
        <v/>
      </c>
      <c r="C120" s="7" t="str">
        <f>IFERROR(LARGE(Gesamtaufstellung[HSP Ums.],ROW()-3),"")</f>
        <v/>
      </c>
      <c r="D120" s="3" t="str">
        <f>IFERROR(INDEX(Gesamtaufstellung[Marge in %],MATCH('nach Umsatz'!C120,Gesamtaufstellung[HSP Ums.],0)),"")</f>
        <v/>
      </c>
      <c r="E120" s="1" t="str">
        <f>IFERROR(INDEX(Gesamtaufstellung[Rechnungbetrag],MATCH('nach Umsatz'!C120,Gesamtaufstellung[HSP Ums.],0)),"")</f>
        <v/>
      </c>
      <c r="F120" t="str">
        <f t="shared" si="2"/>
        <v/>
      </c>
      <c r="G120" t="str">
        <f>IFERROR(INDEX(Verkäufer[Verkäufer],MATCH(ROUND(nach_Umsatz[[#This Row],[Verkäufernr.]],0),Verkäufer[Nummer],0)),"")</f>
        <v/>
      </c>
      <c r="H120" t="str">
        <f t="shared" si="3"/>
        <v/>
      </c>
    </row>
    <row r="121" spans="1:8" x14ac:dyDescent="0.2">
      <c r="A121" t="str">
        <f>IFERROR(INDEX(Gesamtaufstellung[Kd.nummer],MATCH('nach Umsatz'!C121,Gesamtaufstellung[HSP Ums.],0)),"")</f>
        <v/>
      </c>
      <c r="B121" t="str">
        <f>IFERROR(INDEX(Gesamtaufstellung[Kunde],MATCH(C121,Gesamtaufstellung[HSP Ums.],0)),"")</f>
        <v/>
      </c>
      <c r="C121" s="7" t="str">
        <f>IFERROR(LARGE(Gesamtaufstellung[HSP Ums.],ROW()-3),"")</f>
        <v/>
      </c>
      <c r="D121" s="3" t="str">
        <f>IFERROR(INDEX(Gesamtaufstellung[Marge in %],MATCH('nach Umsatz'!C121,Gesamtaufstellung[HSP Ums.],0)),"")</f>
        <v/>
      </c>
      <c r="E121" s="1" t="str">
        <f>IFERROR(INDEX(Gesamtaufstellung[Rechnungbetrag],MATCH('nach Umsatz'!C121,Gesamtaufstellung[HSP Ums.],0)),"")</f>
        <v/>
      </c>
      <c r="F121" t="str">
        <f t="shared" si="2"/>
        <v/>
      </c>
      <c r="G121" t="str">
        <f>IFERROR(INDEX(Verkäufer[Verkäufer],MATCH(ROUND(nach_Umsatz[[#This Row],[Verkäufernr.]],0),Verkäufer[Nummer],0)),"")</f>
        <v/>
      </c>
      <c r="H121" t="str">
        <f t="shared" si="3"/>
        <v/>
      </c>
    </row>
    <row r="122" spans="1:8" x14ac:dyDescent="0.2">
      <c r="A122" t="str">
        <f>IFERROR(INDEX(Gesamtaufstellung[Kd.nummer],MATCH('nach Umsatz'!C122,Gesamtaufstellung[HSP Ums.],0)),"")</f>
        <v/>
      </c>
      <c r="B122" t="str">
        <f>IFERROR(INDEX(Gesamtaufstellung[Kunde],MATCH(C122,Gesamtaufstellung[HSP Ums.],0)),"")</f>
        <v/>
      </c>
      <c r="C122" s="7" t="str">
        <f>IFERROR(LARGE(Gesamtaufstellung[HSP Ums.],ROW()-3),"")</f>
        <v/>
      </c>
      <c r="D122" s="3" t="str">
        <f>IFERROR(INDEX(Gesamtaufstellung[Marge in %],MATCH('nach Umsatz'!C122,Gesamtaufstellung[HSP Ums.],0)),"")</f>
        <v/>
      </c>
      <c r="E122" s="1" t="str">
        <f>IFERROR(INDEX(Gesamtaufstellung[Rechnungbetrag],MATCH('nach Umsatz'!C122,Gesamtaufstellung[HSP Ums.],0)),"")</f>
        <v/>
      </c>
      <c r="F122" t="str">
        <f t="shared" si="2"/>
        <v/>
      </c>
      <c r="G122" t="str">
        <f>IFERROR(INDEX(Verkäufer[Verkäufer],MATCH(ROUND(nach_Umsatz[[#This Row],[Verkäufernr.]],0),Verkäufer[Nummer],0)),"")</f>
        <v/>
      </c>
      <c r="H122" t="str">
        <f t="shared" si="3"/>
        <v/>
      </c>
    </row>
    <row r="123" spans="1:8" x14ac:dyDescent="0.2">
      <c r="A123" t="str">
        <f>IFERROR(INDEX(Gesamtaufstellung[Kd.nummer],MATCH('nach Umsatz'!C123,Gesamtaufstellung[HSP Ums.],0)),"")</f>
        <v/>
      </c>
      <c r="B123" t="str">
        <f>IFERROR(INDEX(Gesamtaufstellung[Kunde],MATCH(C123,Gesamtaufstellung[HSP Ums.],0)),"")</f>
        <v/>
      </c>
      <c r="C123" s="7" t="str">
        <f>IFERROR(LARGE(Gesamtaufstellung[HSP Ums.],ROW()-3),"")</f>
        <v/>
      </c>
      <c r="D123" s="3" t="str">
        <f>IFERROR(INDEX(Gesamtaufstellung[Marge in %],MATCH('nach Umsatz'!C123,Gesamtaufstellung[HSP Ums.],0)),"")</f>
        <v/>
      </c>
      <c r="E123" s="1" t="str">
        <f>IFERROR(INDEX(Gesamtaufstellung[Rechnungbetrag],MATCH('nach Umsatz'!C123,Gesamtaufstellung[HSP Ums.],0)),"")</f>
        <v/>
      </c>
      <c r="F123" t="str">
        <f t="shared" si="2"/>
        <v/>
      </c>
      <c r="G123" t="str">
        <f>IFERROR(INDEX(Verkäufer[Verkäufer],MATCH(ROUND(nach_Umsatz[[#This Row],[Verkäufernr.]],0),Verkäufer[Nummer],0)),"")</f>
        <v/>
      </c>
      <c r="H123" t="str">
        <f t="shared" si="3"/>
        <v/>
      </c>
    </row>
    <row r="124" spans="1:8" x14ac:dyDescent="0.2">
      <c r="A124" t="str">
        <f>IFERROR(INDEX(Gesamtaufstellung[Kd.nummer],MATCH('nach Umsatz'!C124,Gesamtaufstellung[HSP Ums.],0)),"")</f>
        <v/>
      </c>
      <c r="B124" t="str">
        <f>IFERROR(INDEX(Gesamtaufstellung[Kunde],MATCH(C124,Gesamtaufstellung[HSP Ums.],0)),"")</f>
        <v/>
      </c>
      <c r="C124" s="7" t="str">
        <f>IFERROR(LARGE(Gesamtaufstellung[HSP Ums.],ROW()-3),"")</f>
        <v/>
      </c>
      <c r="D124" s="3" t="str">
        <f>IFERROR(INDEX(Gesamtaufstellung[Marge in %],MATCH('nach Umsatz'!C124,Gesamtaufstellung[HSP Ums.],0)),"")</f>
        <v/>
      </c>
      <c r="E124" s="1" t="str">
        <f>IFERROR(INDEX(Gesamtaufstellung[Rechnungbetrag],MATCH('nach Umsatz'!C124,Gesamtaufstellung[HSP Ums.],0)),"")</f>
        <v/>
      </c>
      <c r="F124" t="str">
        <f t="shared" si="2"/>
        <v/>
      </c>
      <c r="G124" t="str">
        <f>IFERROR(INDEX(Verkäufer[Verkäufer],MATCH(ROUND(nach_Umsatz[[#This Row],[Verkäufernr.]],0),Verkäufer[Nummer],0)),"")</f>
        <v/>
      </c>
      <c r="H124" t="str">
        <f t="shared" si="3"/>
        <v/>
      </c>
    </row>
    <row r="125" spans="1:8" x14ac:dyDescent="0.2">
      <c r="A125" t="str">
        <f>IFERROR(INDEX(Gesamtaufstellung[Kd.nummer],MATCH('nach Umsatz'!C125,Gesamtaufstellung[HSP Ums.],0)),"")</f>
        <v/>
      </c>
      <c r="B125" t="str">
        <f>IFERROR(INDEX(Gesamtaufstellung[Kunde],MATCH(C125,Gesamtaufstellung[HSP Ums.],0)),"")</f>
        <v/>
      </c>
      <c r="C125" s="7" t="str">
        <f>IFERROR(LARGE(Gesamtaufstellung[HSP Ums.],ROW()-3),"")</f>
        <v/>
      </c>
      <c r="D125" s="3" t="str">
        <f>IFERROR(INDEX(Gesamtaufstellung[Marge in %],MATCH('nach Umsatz'!C125,Gesamtaufstellung[HSP Ums.],0)),"")</f>
        <v/>
      </c>
      <c r="E125" s="1" t="str">
        <f>IFERROR(INDEX(Gesamtaufstellung[Rechnungbetrag],MATCH('nach Umsatz'!C125,Gesamtaufstellung[HSP Ums.],0)),"")</f>
        <v/>
      </c>
      <c r="F125" t="str">
        <f t="shared" si="2"/>
        <v/>
      </c>
      <c r="G125" t="str">
        <f>IFERROR(INDEX(Verkäufer[Verkäufer],MATCH(ROUND(nach_Umsatz[[#This Row],[Verkäufernr.]],0),Verkäufer[Nummer],0)),"")</f>
        <v/>
      </c>
      <c r="H125" t="str">
        <f t="shared" si="3"/>
        <v/>
      </c>
    </row>
    <row r="126" spans="1:8" x14ac:dyDescent="0.2">
      <c r="A126" t="str">
        <f>IFERROR(INDEX(Gesamtaufstellung[Kd.nummer],MATCH('nach Umsatz'!C126,Gesamtaufstellung[HSP Ums.],0)),"")</f>
        <v/>
      </c>
      <c r="B126" t="str">
        <f>IFERROR(INDEX(Gesamtaufstellung[Kunde],MATCH(C126,Gesamtaufstellung[HSP Ums.],0)),"")</f>
        <v/>
      </c>
      <c r="C126" s="7" t="str">
        <f>IFERROR(LARGE(Gesamtaufstellung[HSP Ums.],ROW()-3),"")</f>
        <v/>
      </c>
      <c r="D126" s="3" t="str">
        <f>IFERROR(INDEX(Gesamtaufstellung[Marge in %],MATCH('nach Umsatz'!C126,Gesamtaufstellung[HSP Ums.],0)),"")</f>
        <v/>
      </c>
      <c r="E126" s="1" t="str">
        <f>IFERROR(INDEX(Gesamtaufstellung[Rechnungbetrag],MATCH('nach Umsatz'!C126,Gesamtaufstellung[HSP Ums.],0)),"")</f>
        <v/>
      </c>
      <c r="F126" t="str">
        <f t="shared" si="2"/>
        <v/>
      </c>
      <c r="G126" t="str">
        <f>IFERROR(INDEX(Verkäufer[Verkäufer],MATCH(ROUND(nach_Umsatz[[#This Row],[Verkäufernr.]],0),Verkäufer[Nummer],0)),"")</f>
        <v/>
      </c>
      <c r="H126" t="str">
        <f t="shared" si="3"/>
        <v/>
      </c>
    </row>
    <row r="127" spans="1:8" x14ac:dyDescent="0.2">
      <c r="A127" t="str">
        <f>IFERROR(INDEX(Gesamtaufstellung[Kd.nummer],MATCH('nach Umsatz'!C127,Gesamtaufstellung[HSP Ums.],0)),"")</f>
        <v/>
      </c>
      <c r="B127" t="str">
        <f>IFERROR(INDEX(Gesamtaufstellung[Kunde],MATCH(C127,Gesamtaufstellung[HSP Ums.],0)),"")</f>
        <v/>
      </c>
      <c r="C127" s="7" t="str">
        <f>IFERROR(LARGE(Gesamtaufstellung[HSP Ums.],ROW()-3),"")</f>
        <v/>
      </c>
      <c r="D127" s="3" t="str">
        <f>IFERROR(INDEX(Gesamtaufstellung[Marge in %],MATCH('nach Umsatz'!C127,Gesamtaufstellung[HSP Ums.],0)),"")</f>
        <v/>
      </c>
      <c r="E127" s="1" t="str">
        <f>IFERROR(INDEX(Gesamtaufstellung[Rechnungbetrag],MATCH('nach Umsatz'!C127,Gesamtaufstellung[HSP Ums.],0)),"")</f>
        <v/>
      </c>
      <c r="F127" t="str">
        <f t="shared" si="2"/>
        <v/>
      </c>
      <c r="G127" t="str">
        <f>IFERROR(INDEX(Verkäufer[Verkäufer],MATCH(ROUND(nach_Umsatz[[#This Row],[Verkäufernr.]],0),Verkäufer[Nummer],0)),"")</f>
        <v/>
      </c>
      <c r="H127" t="str">
        <f t="shared" si="3"/>
        <v/>
      </c>
    </row>
    <row r="128" spans="1:8" x14ac:dyDescent="0.2">
      <c r="A128" t="str">
        <f>IFERROR(INDEX(Gesamtaufstellung[Kd.nummer],MATCH('nach Umsatz'!C128,Gesamtaufstellung[HSP Ums.],0)),"")</f>
        <v/>
      </c>
      <c r="B128" t="str">
        <f>IFERROR(INDEX(Gesamtaufstellung[Kunde],MATCH(C128,Gesamtaufstellung[HSP Ums.],0)),"")</f>
        <v/>
      </c>
      <c r="C128" s="7" t="str">
        <f>IFERROR(LARGE(Gesamtaufstellung[HSP Ums.],ROW()-3),"")</f>
        <v/>
      </c>
      <c r="D128" s="3" t="str">
        <f>IFERROR(INDEX(Gesamtaufstellung[Marge in %],MATCH('nach Umsatz'!C128,Gesamtaufstellung[HSP Ums.],0)),"")</f>
        <v/>
      </c>
      <c r="E128" s="1" t="str">
        <f>IFERROR(INDEX(Gesamtaufstellung[Rechnungbetrag],MATCH('nach Umsatz'!C128,Gesamtaufstellung[HSP Ums.],0)),"")</f>
        <v/>
      </c>
      <c r="F128" t="str">
        <f t="shared" si="2"/>
        <v/>
      </c>
      <c r="G128" t="str">
        <f>IFERROR(INDEX(Verkäufer[Verkäufer],MATCH(ROUND(nach_Umsatz[[#This Row],[Verkäufernr.]],0),Verkäufer[Nummer],0)),"")</f>
        <v/>
      </c>
      <c r="H128" t="str">
        <f t="shared" si="3"/>
        <v/>
      </c>
    </row>
    <row r="129" spans="1:8" x14ac:dyDescent="0.2">
      <c r="A129" t="str">
        <f>IFERROR(INDEX(Gesamtaufstellung[Kd.nummer],MATCH('nach Umsatz'!C129,Gesamtaufstellung[HSP Ums.],0)),"")</f>
        <v/>
      </c>
      <c r="B129" t="str">
        <f>IFERROR(INDEX(Gesamtaufstellung[Kunde],MATCH(C129,Gesamtaufstellung[HSP Ums.],0)),"")</f>
        <v/>
      </c>
      <c r="C129" s="7" t="str">
        <f>IFERROR(LARGE(Gesamtaufstellung[HSP Ums.],ROW()-3),"")</f>
        <v/>
      </c>
      <c r="D129" s="3" t="str">
        <f>IFERROR(INDEX(Gesamtaufstellung[Marge in %],MATCH('nach Umsatz'!C129,Gesamtaufstellung[HSP Ums.],0)),"")</f>
        <v/>
      </c>
      <c r="E129" s="1" t="str">
        <f>IFERROR(INDEX(Gesamtaufstellung[Rechnungbetrag],MATCH('nach Umsatz'!C129,Gesamtaufstellung[HSP Ums.],0)),"")</f>
        <v/>
      </c>
      <c r="F129" t="str">
        <f t="shared" si="2"/>
        <v/>
      </c>
      <c r="G129" t="str">
        <f>IFERROR(INDEX(Verkäufer[Verkäufer],MATCH(ROUND(nach_Umsatz[[#This Row],[Verkäufernr.]],0),Verkäufer[Nummer],0)),"")</f>
        <v/>
      </c>
      <c r="H129" t="str">
        <f t="shared" si="3"/>
        <v/>
      </c>
    </row>
    <row r="130" spans="1:8" x14ac:dyDescent="0.2">
      <c r="A130" t="str">
        <f>IFERROR(INDEX(Gesamtaufstellung[Kd.nummer],MATCH('nach Umsatz'!C130,Gesamtaufstellung[HSP Ums.],0)),"")</f>
        <v/>
      </c>
      <c r="B130" t="str">
        <f>IFERROR(INDEX(Gesamtaufstellung[Kunde],MATCH(C130,Gesamtaufstellung[HSP Ums.],0)),"")</f>
        <v/>
      </c>
      <c r="C130" s="7" t="str">
        <f>IFERROR(LARGE(Gesamtaufstellung[HSP Ums.],ROW()-3),"")</f>
        <v/>
      </c>
      <c r="D130" s="3" t="str">
        <f>IFERROR(INDEX(Gesamtaufstellung[Marge in %],MATCH('nach Umsatz'!C130,Gesamtaufstellung[HSP Ums.],0)),"")</f>
        <v/>
      </c>
      <c r="E130" s="1" t="str">
        <f>IFERROR(INDEX(Gesamtaufstellung[Rechnungbetrag],MATCH('nach Umsatz'!C130,Gesamtaufstellung[HSP Ums.],0)),"")</f>
        <v/>
      </c>
      <c r="F130" t="str">
        <f t="shared" si="2"/>
        <v/>
      </c>
      <c r="G130" t="str">
        <f>IFERROR(INDEX(Verkäufer[Verkäufer],MATCH(ROUND(nach_Umsatz[[#This Row],[Verkäufernr.]],0),Verkäufer[Nummer],0)),"")</f>
        <v/>
      </c>
      <c r="H130" t="str">
        <f t="shared" si="3"/>
        <v/>
      </c>
    </row>
    <row r="131" spans="1:8" x14ac:dyDescent="0.2">
      <c r="A131" t="str">
        <f>IFERROR(INDEX(Gesamtaufstellung[Kd.nummer],MATCH('nach Umsatz'!C131,Gesamtaufstellung[HSP Ums.],0)),"")</f>
        <v/>
      </c>
      <c r="B131" t="str">
        <f>IFERROR(INDEX(Gesamtaufstellung[Kunde],MATCH(C131,Gesamtaufstellung[HSP Ums.],0)),"")</f>
        <v/>
      </c>
      <c r="C131" s="7" t="str">
        <f>IFERROR(LARGE(Gesamtaufstellung[HSP Ums.],ROW()-3),"")</f>
        <v/>
      </c>
      <c r="D131" s="3" t="str">
        <f>IFERROR(INDEX(Gesamtaufstellung[Marge in %],MATCH('nach Umsatz'!C131,Gesamtaufstellung[HSP Ums.],0)),"")</f>
        <v/>
      </c>
      <c r="E131" s="1" t="str">
        <f>IFERROR(INDEX(Gesamtaufstellung[Rechnungbetrag],MATCH('nach Umsatz'!C131,Gesamtaufstellung[HSP Ums.],0)),"")</f>
        <v/>
      </c>
      <c r="F131" t="str">
        <f t="shared" si="2"/>
        <v/>
      </c>
      <c r="G131" t="str">
        <f>IFERROR(INDEX(Verkäufer[Verkäufer],MATCH(ROUND(nach_Umsatz[[#This Row],[Verkäufernr.]],0),Verkäufer[Nummer],0)),"")</f>
        <v/>
      </c>
      <c r="H131" t="str">
        <f t="shared" si="3"/>
        <v/>
      </c>
    </row>
    <row r="132" spans="1:8" x14ac:dyDescent="0.2">
      <c r="A132" t="str">
        <f>IFERROR(INDEX(Gesamtaufstellung[Kd.nummer],MATCH('nach Umsatz'!C132,Gesamtaufstellung[HSP Ums.],0)),"")</f>
        <v/>
      </c>
      <c r="B132" t="str">
        <f>IFERROR(INDEX(Gesamtaufstellung[Kunde],MATCH(C132,Gesamtaufstellung[HSP Ums.],0)),"")</f>
        <v/>
      </c>
      <c r="C132" s="7" t="str">
        <f>IFERROR(LARGE(Gesamtaufstellung[HSP Ums.],ROW()-3),"")</f>
        <v/>
      </c>
      <c r="D132" s="3" t="str">
        <f>IFERROR(INDEX(Gesamtaufstellung[Marge in %],MATCH('nach Umsatz'!C132,Gesamtaufstellung[HSP Ums.],0)),"")</f>
        <v/>
      </c>
      <c r="E132" s="1" t="str">
        <f>IFERROR(INDEX(Gesamtaufstellung[Rechnungbetrag],MATCH('nach Umsatz'!C132,Gesamtaufstellung[HSP Ums.],0)),"")</f>
        <v/>
      </c>
      <c r="F132" t="str">
        <f t="shared" si="2"/>
        <v/>
      </c>
      <c r="G132" t="str">
        <f>IFERROR(INDEX(Verkäufer[Verkäufer],MATCH(ROUND(nach_Umsatz[[#This Row],[Verkäufernr.]],0),Verkäufer[Nummer],0)),"")</f>
        <v/>
      </c>
      <c r="H132" t="str">
        <f t="shared" si="3"/>
        <v/>
      </c>
    </row>
    <row r="133" spans="1:8" x14ac:dyDescent="0.2">
      <c r="A133" t="str">
        <f>IFERROR(INDEX(Gesamtaufstellung[Kd.nummer],MATCH('nach Umsatz'!C133,Gesamtaufstellung[HSP Ums.],0)),"")</f>
        <v/>
      </c>
      <c r="B133" t="str">
        <f>IFERROR(INDEX(Gesamtaufstellung[Kunde],MATCH(C133,Gesamtaufstellung[HSP Ums.],0)),"")</f>
        <v/>
      </c>
      <c r="C133" s="7" t="str">
        <f>IFERROR(LARGE(Gesamtaufstellung[HSP Ums.],ROW()-3),"")</f>
        <v/>
      </c>
      <c r="D133" s="3" t="str">
        <f>IFERROR(INDEX(Gesamtaufstellung[Marge in %],MATCH('nach Umsatz'!C133,Gesamtaufstellung[HSP Ums.],0)),"")</f>
        <v/>
      </c>
      <c r="E133" s="1" t="str">
        <f>IFERROR(INDEX(Gesamtaufstellung[Rechnungbetrag],MATCH('nach Umsatz'!C133,Gesamtaufstellung[HSP Ums.],0)),"")</f>
        <v/>
      </c>
      <c r="F133" t="str">
        <f t="shared" ref="F133:F183" si="4">IFERROR(LEFT(A133,2),"")</f>
        <v/>
      </c>
      <c r="G133" t="str">
        <f>IFERROR(INDEX(Verkäufer[Verkäufer],MATCH(ROUND(nach_Umsatz[[#This Row],[Verkäufernr.]],0),Verkäufer[Nummer],0)),"")</f>
        <v/>
      </c>
      <c r="H133" t="str">
        <f t="shared" ref="H133:H183" si="5">IFERROR(_xlfn.RANK.EQ(C133,$C$4:$C$99,0),"")</f>
        <v/>
      </c>
    </row>
    <row r="134" spans="1:8" x14ac:dyDescent="0.2">
      <c r="A134" t="str">
        <f>IFERROR(INDEX(Gesamtaufstellung[Kd.nummer],MATCH('nach Umsatz'!C134,Gesamtaufstellung[HSP Ums.],0)),"")</f>
        <v/>
      </c>
      <c r="B134" t="str">
        <f>IFERROR(INDEX(Gesamtaufstellung[Kunde],MATCH(C134,Gesamtaufstellung[HSP Ums.],0)),"")</f>
        <v/>
      </c>
      <c r="C134" s="7" t="str">
        <f>IFERROR(LARGE(Gesamtaufstellung[HSP Ums.],ROW()-3),"")</f>
        <v/>
      </c>
      <c r="D134" s="3" t="str">
        <f>IFERROR(INDEX(Gesamtaufstellung[Marge in %],MATCH('nach Umsatz'!C134,Gesamtaufstellung[HSP Ums.],0)),"")</f>
        <v/>
      </c>
      <c r="E134" s="1" t="str">
        <f>IFERROR(INDEX(Gesamtaufstellung[Rechnungbetrag],MATCH('nach Umsatz'!C134,Gesamtaufstellung[HSP Ums.],0)),"")</f>
        <v/>
      </c>
      <c r="F134" t="str">
        <f t="shared" si="4"/>
        <v/>
      </c>
      <c r="G134" t="str">
        <f>IFERROR(INDEX(Verkäufer[Verkäufer],MATCH(ROUND(nach_Umsatz[[#This Row],[Verkäufernr.]],0),Verkäufer[Nummer],0)),"")</f>
        <v/>
      </c>
      <c r="H134" t="str">
        <f t="shared" si="5"/>
        <v/>
      </c>
    </row>
    <row r="135" spans="1:8" x14ac:dyDescent="0.2">
      <c r="A135" t="str">
        <f>IFERROR(INDEX(Gesamtaufstellung[Kd.nummer],MATCH('nach Umsatz'!C135,Gesamtaufstellung[HSP Ums.],0)),"")</f>
        <v/>
      </c>
      <c r="B135" t="str">
        <f>IFERROR(INDEX(Gesamtaufstellung[Kunde],MATCH(C135,Gesamtaufstellung[HSP Ums.],0)),"")</f>
        <v/>
      </c>
      <c r="C135" s="7" t="str">
        <f>IFERROR(LARGE(Gesamtaufstellung[HSP Ums.],ROW()-3),"")</f>
        <v/>
      </c>
      <c r="D135" s="3" t="str">
        <f>IFERROR(INDEX(Gesamtaufstellung[Marge in %],MATCH('nach Umsatz'!C135,Gesamtaufstellung[HSP Ums.],0)),"")</f>
        <v/>
      </c>
      <c r="E135" s="1" t="str">
        <f>IFERROR(INDEX(Gesamtaufstellung[Rechnungbetrag],MATCH('nach Umsatz'!C135,Gesamtaufstellung[HSP Ums.],0)),"")</f>
        <v/>
      </c>
      <c r="F135" t="str">
        <f t="shared" si="4"/>
        <v/>
      </c>
      <c r="G135" t="str">
        <f>IFERROR(INDEX(Verkäufer[Verkäufer],MATCH(ROUND(nach_Umsatz[[#This Row],[Verkäufernr.]],0),Verkäufer[Nummer],0)),"")</f>
        <v/>
      </c>
      <c r="H135" t="str">
        <f t="shared" si="5"/>
        <v/>
      </c>
    </row>
    <row r="136" spans="1:8" x14ac:dyDescent="0.2">
      <c r="A136" t="str">
        <f>IFERROR(INDEX(Gesamtaufstellung[Kd.nummer],MATCH('nach Umsatz'!C136,Gesamtaufstellung[HSP Ums.],0)),"")</f>
        <v/>
      </c>
      <c r="B136" t="str">
        <f>IFERROR(INDEX(Gesamtaufstellung[Kunde],MATCH(C136,Gesamtaufstellung[HSP Ums.],0)),"")</f>
        <v/>
      </c>
      <c r="C136" s="7" t="str">
        <f>IFERROR(LARGE(Gesamtaufstellung[HSP Ums.],ROW()-3),"")</f>
        <v/>
      </c>
      <c r="D136" s="3" t="str">
        <f>IFERROR(INDEX(Gesamtaufstellung[Marge in %],MATCH('nach Umsatz'!C136,Gesamtaufstellung[HSP Ums.],0)),"")</f>
        <v/>
      </c>
      <c r="E136" s="1" t="str">
        <f>IFERROR(INDEX(Gesamtaufstellung[Rechnungbetrag],MATCH('nach Umsatz'!C136,Gesamtaufstellung[HSP Ums.],0)),"")</f>
        <v/>
      </c>
      <c r="F136" t="str">
        <f t="shared" si="4"/>
        <v/>
      </c>
      <c r="G136" t="str">
        <f>IFERROR(INDEX(Verkäufer[Verkäufer],MATCH(ROUND(nach_Umsatz[[#This Row],[Verkäufernr.]],0),Verkäufer[Nummer],0)),"")</f>
        <v/>
      </c>
      <c r="H136" t="str">
        <f t="shared" si="5"/>
        <v/>
      </c>
    </row>
    <row r="137" spans="1:8" x14ac:dyDescent="0.2">
      <c r="A137" t="str">
        <f>IFERROR(INDEX(Gesamtaufstellung[Kd.nummer],MATCH('nach Umsatz'!C137,Gesamtaufstellung[HSP Ums.],0)),"")</f>
        <v/>
      </c>
      <c r="B137" t="str">
        <f>IFERROR(INDEX(Gesamtaufstellung[Kunde],MATCH(C137,Gesamtaufstellung[HSP Ums.],0)),"")</f>
        <v/>
      </c>
      <c r="C137" s="7" t="str">
        <f>IFERROR(LARGE(Gesamtaufstellung[HSP Ums.],ROW()-3),"")</f>
        <v/>
      </c>
      <c r="D137" s="3" t="str">
        <f>IFERROR(INDEX(Gesamtaufstellung[Marge in %],MATCH('nach Umsatz'!C137,Gesamtaufstellung[HSP Ums.],0)),"")</f>
        <v/>
      </c>
      <c r="E137" s="1" t="str">
        <f>IFERROR(INDEX(Gesamtaufstellung[Rechnungbetrag],MATCH('nach Umsatz'!C137,Gesamtaufstellung[HSP Ums.],0)),"")</f>
        <v/>
      </c>
      <c r="F137" t="str">
        <f t="shared" si="4"/>
        <v/>
      </c>
      <c r="G137" t="str">
        <f>IFERROR(INDEX(Verkäufer[Verkäufer],MATCH(ROUND(nach_Umsatz[[#This Row],[Verkäufernr.]],0),Verkäufer[Nummer],0)),"")</f>
        <v/>
      </c>
      <c r="H137" t="str">
        <f t="shared" si="5"/>
        <v/>
      </c>
    </row>
    <row r="138" spans="1:8" x14ac:dyDescent="0.2">
      <c r="A138" t="str">
        <f>IFERROR(INDEX(Gesamtaufstellung[Kd.nummer],MATCH('nach Umsatz'!C138,Gesamtaufstellung[HSP Ums.],0)),"")</f>
        <v/>
      </c>
      <c r="B138" t="str">
        <f>IFERROR(INDEX(Gesamtaufstellung[Kunde],MATCH(C138,Gesamtaufstellung[HSP Ums.],0)),"")</f>
        <v/>
      </c>
      <c r="C138" s="7" t="str">
        <f>IFERROR(LARGE(Gesamtaufstellung[HSP Ums.],ROW()-3),"")</f>
        <v/>
      </c>
      <c r="D138" s="3" t="str">
        <f>IFERROR(INDEX(Gesamtaufstellung[Marge in %],MATCH('nach Umsatz'!C138,Gesamtaufstellung[HSP Ums.],0)),"")</f>
        <v/>
      </c>
      <c r="E138" s="1" t="str">
        <f>IFERROR(INDEX(Gesamtaufstellung[Rechnungbetrag],MATCH('nach Umsatz'!C138,Gesamtaufstellung[HSP Ums.],0)),"")</f>
        <v/>
      </c>
      <c r="F138" t="str">
        <f t="shared" si="4"/>
        <v/>
      </c>
      <c r="G138" t="str">
        <f>IFERROR(INDEX(Verkäufer[Verkäufer],MATCH(ROUND(nach_Umsatz[[#This Row],[Verkäufernr.]],0),Verkäufer[Nummer],0)),"")</f>
        <v/>
      </c>
      <c r="H138" t="str">
        <f t="shared" si="5"/>
        <v/>
      </c>
    </row>
    <row r="139" spans="1:8" x14ac:dyDescent="0.2">
      <c r="A139" t="str">
        <f>IFERROR(INDEX(Gesamtaufstellung[Kd.nummer],MATCH('nach Umsatz'!C139,Gesamtaufstellung[HSP Ums.],0)),"")</f>
        <v/>
      </c>
      <c r="B139" t="str">
        <f>IFERROR(INDEX(Gesamtaufstellung[Kunde],MATCH(C139,Gesamtaufstellung[HSP Ums.],0)),"")</f>
        <v/>
      </c>
      <c r="C139" s="7" t="str">
        <f>IFERROR(LARGE(Gesamtaufstellung[HSP Ums.],ROW()-3),"")</f>
        <v/>
      </c>
      <c r="D139" s="3" t="str">
        <f>IFERROR(INDEX(Gesamtaufstellung[Marge in %],MATCH('nach Umsatz'!C139,Gesamtaufstellung[HSP Ums.],0)),"")</f>
        <v/>
      </c>
      <c r="E139" s="1" t="str">
        <f>IFERROR(INDEX(Gesamtaufstellung[Rechnungbetrag],MATCH('nach Umsatz'!C139,Gesamtaufstellung[HSP Ums.],0)),"")</f>
        <v/>
      </c>
      <c r="F139" t="str">
        <f t="shared" si="4"/>
        <v/>
      </c>
      <c r="G139" t="str">
        <f>IFERROR(INDEX(Verkäufer[Verkäufer],MATCH(ROUND(nach_Umsatz[[#This Row],[Verkäufernr.]],0),Verkäufer[Nummer],0)),"")</f>
        <v/>
      </c>
      <c r="H139" t="str">
        <f t="shared" si="5"/>
        <v/>
      </c>
    </row>
    <row r="140" spans="1:8" x14ac:dyDescent="0.2">
      <c r="A140" t="str">
        <f>IFERROR(INDEX(Gesamtaufstellung[Kd.nummer],MATCH('nach Umsatz'!C140,Gesamtaufstellung[HSP Ums.],0)),"")</f>
        <v/>
      </c>
      <c r="B140" t="str">
        <f>IFERROR(INDEX(Gesamtaufstellung[Kunde],MATCH(C140,Gesamtaufstellung[HSP Ums.],0)),"")</f>
        <v/>
      </c>
      <c r="C140" s="7" t="str">
        <f>IFERROR(LARGE(Gesamtaufstellung[HSP Ums.],ROW()-3),"")</f>
        <v/>
      </c>
      <c r="D140" s="3" t="str">
        <f>IFERROR(INDEX(Gesamtaufstellung[Marge in %],MATCH('nach Umsatz'!C140,Gesamtaufstellung[HSP Ums.],0)),"")</f>
        <v/>
      </c>
      <c r="E140" s="1" t="str">
        <f>IFERROR(INDEX(Gesamtaufstellung[Rechnungbetrag],MATCH('nach Umsatz'!C140,Gesamtaufstellung[HSP Ums.],0)),"")</f>
        <v/>
      </c>
      <c r="F140" t="str">
        <f t="shared" si="4"/>
        <v/>
      </c>
      <c r="G140" t="str">
        <f>IFERROR(INDEX(Verkäufer[Verkäufer],MATCH(ROUND(nach_Umsatz[[#This Row],[Verkäufernr.]],0),Verkäufer[Nummer],0)),"")</f>
        <v/>
      </c>
      <c r="H140" t="str">
        <f t="shared" si="5"/>
        <v/>
      </c>
    </row>
    <row r="141" spans="1:8" x14ac:dyDescent="0.2">
      <c r="A141" t="str">
        <f>IFERROR(INDEX(Gesamtaufstellung[Kd.nummer],MATCH('nach Umsatz'!C141,Gesamtaufstellung[HSP Ums.],0)),"")</f>
        <v/>
      </c>
      <c r="B141" t="str">
        <f>IFERROR(INDEX(Gesamtaufstellung[Kunde],MATCH(C141,Gesamtaufstellung[HSP Ums.],0)),"")</f>
        <v/>
      </c>
      <c r="C141" s="7" t="str">
        <f>IFERROR(LARGE(Gesamtaufstellung[HSP Ums.],ROW()-3),"")</f>
        <v/>
      </c>
      <c r="D141" s="3" t="str">
        <f>IFERROR(INDEX(Gesamtaufstellung[Marge in %],MATCH('nach Umsatz'!C141,Gesamtaufstellung[HSP Ums.],0)),"")</f>
        <v/>
      </c>
      <c r="E141" s="1" t="str">
        <f>IFERROR(INDEX(Gesamtaufstellung[Rechnungbetrag],MATCH('nach Umsatz'!C141,Gesamtaufstellung[HSP Ums.],0)),"")</f>
        <v/>
      </c>
      <c r="F141" t="str">
        <f t="shared" si="4"/>
        <v/>
      </c>
      <c r="G141" t="str">
        <f>IFERROR(INDEX(Verkäufer[Verkäufer],MATCH(ROUND(nach_Umsatz[[#This Row],[Verkäufernr.]],0),Verkäufer[Nummer],0)),"")</f>
        <v/>
      </c>
      <c r="H141" t="str">
        <f t="shared" si="5"/>
        <v/>
      </c>
    </row>
    <row r="142" spans="1:8" x14ac:dyDescent="0.2">
      <c r="A142" t="str">
        <f>IFERROR(INDEX(Gesamtaufstellung[Kd.nummer],MATCH('nach Umsatz'!C142,Gesamtaufstellung[HSP Ums.],0)),"")</f>
        <v/>
      </c>
      <c r="B142" t="str">
        <f>IFERROR(INDEX(Gesamtaufstellung[Kunde],MATCH(C142,Gesamtaufstellung[HSP Ums.],0)),"")</f>
        <v/>
      </c>
      <c r="C142" s="7" t="str">
        <f>IFERROR(LARGE(Gesamtaufstellung[HSP Ums.],ROW()-3),"")</f>
        <v/>
      </c>
      <c r="D142" s="3" t="str">
        <f>IFERROR(INDEX(Gesamtaufstellung[Marge in %],MATCH('nach Umsatz'!C142,Gesamtaufstellung[HSP Ums.],0)),"")</f>
        <v/>
      </c>
      <c r="E142" s="1" t="str">
        <f>IFERROR(INDEX(Gesamtaufstellung[Rechnungbetrag],MATCH('nach Umsatz'!C142,Gesamtaufstellung[HSP Ums.],0)),"")</f>
        <v/>
      </c>
      <c r="F142" t="str">
        <f t="shared" si="4"/>
        <v/>
      </c>
      <c r="G142" t="str">
        <f>IFERROR(INDEX(Verkäufer[Verkäufer],MATCH(ROUND(nach_Umsatz[[#This Row],[Verkäufernr.]],0),Verkäufer[Nummer],0)),"")</f>
        <v/>
      </c>
      <c r="H142" t="str">
        <f t="shared" si="5"/>
        <v/>
      </c>
    </row>
    <row r="143" spans="1:8" x14ac:dyDescent="0.2">
      <c r="A143" t="str">
        <f>IFERROR(INDEX(Gesamtaufstellung[Kd.nummer],MATCH('nach Umsatz'!C143,Gesamtaufstellung[HSP Ums.],0)),"")</f>
        <v/>
      </c>
      <c r="B143" t="str">
        <f>IFERROR(INDEX(Gesamtaufstellung[Kunde],MATCH(C143,Gesamtaufstellung[HSP Ums.],0)),"")</f>
        <v/>
      </c>
      <c r="C143" s="7" t="str">
        <f>IFERROR(LARGE(Gesamtaufstellung[HSP Ums.],ROW()-3),"")</f>
        <v/>
      </c>
      <c r="D143" s="3" t="str">
        <f>IFERROR(INDEX(Gesamtaufstellung[Marge in %],MATCH('nach Umsatz'!C143,Gesamtaufstellung[HSP Ums.],0)),"")</f>
        <v/>
      </c>
      <c r="E143" s="1" t="str">
        <f>IFERROR(INDEX(Gesamtaufstellung[Rechnungbetrag],MATCH('nach Umsatz'!C143,Gesamtaufstellung[HSP Ums.],0)),"")</f>
        <v/>
      </c>
      <c r="F143" t="str">
        <f t="shared" si="4"/>
        <v/>
      </c>
      <c r="G143" t="str">
        <f>IFERROR(INDEX(Verkäufer[Verkäufer],MATCH(ROUND(nach_Umsatz[[#This Row],[Verkäufernr.]],0),Verkäufer[Nummer],0)),"")</f>
        <v/>
      </c>
      <c r="H143" t="str">
        <f t="shared" si="5"/>
        <v/>
      </c>
    </row>
    <row r="144" spans="1:8" x14ac:dyDescent="0.2">
      <c r="A144" t="str">
        <f>IFERROR(INDEX(Gesamtaufstellung[Kd.nummer],MATCH('nach Umsatz'!C144,Gesamtaufstellung[HSP Ums.],0)),"")</f>
        <v/>
      </c>
      <c r="B144" t="str">
        <f>IFERROR(INDEX(Gesamtaufstellung[Kunde],MATCH(C144,Gesamtaufstellung[HSP Ums.],0)),"")</f>
        <v/>
      </c>
      <c r="C144" s="7" t="str">
        <f>IFERROR(LARGE(Gesamtaufstellung[HSP Ums.],ROW()-3),"")</f>
        <v/>
      </c>
      <c r="D144" s="3" t="str">
        <f>IFERROR(INDEX(Gesamtaufstellung[Marge in %],MATCH('nach Umsatz'!C144,Gesamtaufstellung[HSP Ums.],0)),"")</f>
        <v/>
      </c>
      <c r="E144" s="1" t="str">
        <f>IFERROR(INDEX(Gesamtaufstellung[Rechnungbetrag],MATCH('nach Umsatz'!C144,Gesamtaufstellung[HSP Ums.],0)),"")</f>
        <v/>
      </c>
      <c r="F144" t="str">
        <f t="shared" si="4"/>
        <v/>
      </c>
      <c r="G144" t="str">
        <f>IFERROR(INDEX(Verkäufer[Verkäufer],MATCH(ROUND(nach_Umsatz[[#This Row],[Verkäufernr.]],0),Verkäufer[Nummer],0)),"")</f>
        <v/>
      </c>
      <c r="H144" t="str">
        <f t="shared" si="5"/>
        <v/>
      </c>
    </row>
    <row r="145" spans="1:8" x14ac:dyDescent="0.2">
      <c r="A145" t="str">
        <f>IFERROR(INDEX(Gesamtaufstellung[Kd.nummer],MATCH('nach Umsatz'!C145,Gesamtaufstellung[HSP Ums.],0)),"")</f>
        <v/>
      </c>
      <c r="B145" t="str">
        <f>IFERROR(INDEX(Gesamtaufstellung[Kunde],MATCH(C145,Gesamtaufstellung[HSP Ums.],0)),"")</f>
        <v/>
      </c>
      <c r="C145" s="7" t="str">
        <f>IFERROR(LARGE(Gesamtaufstellung[HSP Ums.],ROW()-3),"")</f>
        <v/>
      </c>
      <c r="D145" s="3" t="str">
        <f>IFERROR(INDEX(Gesamtaufstellung[Marge in %],MATCH('nach Umsatz'!C145,Gesamtaufstellung[HSP Ums.],0)),"")</f>
        <v/>
      </c>
      <c r="E145" s="1" t="str">
        <f>IFERROR(INDEX(Gesamtaufstellung[Rechnungbetrag],MATCH('nach Umsatz'!C145,Gesamtaufstellung[HSP Ums.],0)),"")</f>
        <v/>
      </c>
      <c r="F145" t="str">
        <f t="shared" si="4"/>
        <v/>
      </c>
      <c r="G145" t="str">
        <f>IFERROR(INDEX(Verkäufer[Verkäufer],MATCH(ROUND(nach_Umsatz[[#This Row],[Verkäufernr.]],0),Verkäufer[Nummer],0)),"")</f>
        <v/>
      </c>
      <c r="H145" t="str">
        <f t="shared" si="5"/>
        <v/>
      </c>
    </row>
    <row r="146" spans="1:8" x14ac:dyDescent="0.2">
      <c r="A146" t="str">
        <f>IFERROR(INDEX(Gesamtaufstellung[Kd.nummer],MATCH('nach Umsatz'!C146,Gesamtaufstellung[HSP Ums.],0)),"")</f>
        <v/>
      </c>
      <c r="B146" t="str">
        <f>IFERROR(INDEX(Gesamtaufstellung[Kunde],MATCH(C146,Gesamtaufstellung[HSP Ums.],0)),"")</f>
        <v/>
      </c>
      <c r="C146" s="7" t="str">
        <f>IFERROR(LARGE(Gesamtaufstellung[HSP Ums.],ROW()-3),"")</f>
        <v/>
      </c>
      <c r="D146" s="3" t="str">
        <f>IFERROR(INDEX(Gesamtaufstellung[Marge in %],MATCH('nach Umsatz'!C146,Gesamtaufstellung[HSP Ums.],0)),"")</f>
        <v/>
      </c>
      <c r="E146" s="1" t="str">
        <f>IFERROR(INDEX(Gesamtaufstellung[Rechnungbetrag],MATCH('nach Umsatz'!C146,Gesamtaufstellung[HSP Ums.],0)),"")</f>
        <v/>
      </c>
      <c r="F146" t="str">
        <f t="shared" si="4"/>
        <v/>
      </c>
      <c r="G146" t="str">
        <f>IFERROR(INDEX(Verkäufer[Verkäufer],MATCH(ROUND(nach_Umsatz[[#This Row],[Verkäufernr.]],0),Verkäufer[Nummer],0)),"")</f>
        <v/>
      </c>
      <c r="H146" t="str">
        <f t="shared" si="5"/>
        <v/>
      </c>
    </row>
    <row r="147" spans="1:8" x14ac:dyDescent="0.2">
      <c r="A147" t="str">
        <f>IFERROR(INDEX(Gesamtaufstellung[Kd.nummer],MATCH('nach Umsatz'!C147,Gesamtaufstellung[HSP Ums.],0)),"")</f>
        <v/>
      </c>
      <c r="B147" t="str">
        <f>IFERROR(INDEX(Gesamtaufstellung[Kunde],MATCH(C147,Gesamtaufstellung[HSP Ums.],0)),"")</f>
        <v/>
      </c>
      <c r="C147" s="7" t="str">
        <f>IFERROR(LARGE(Gesamtaufstellung[HSP Ums.],ROW()-3),"")</f>
        <v/>
      </c>
      <c r="D147" s="3" t="str">
        <f>IFERROR(INDEX(Gesamtaufstellung[Marge in %],MATCH('nach Umsatz'!C147,Gesamtaufstellung[HSP Ums.],0)),"")</f>
        <v/>
      </c>
      <c r="E147" s="1" t="str">
        <f>IFERROR(INDEX(Gesamtaufstellung[Rechnungbetrag],MATCH('nach Umsatz'!C147,Gesamtaufstellung[HSP Ums.],0)),"")</f>
        <v/>
      </c>
      <c r="F147" t="str">
        <f t="shared" si="4"/>
        <v/>
      </c>
      <c r="G147" t="str">
        <f>IFERROR(INDEX(Verkäufer[Verkäufer],MATCH(ROUND(nach_Umsatz[[#This Row],[Verkäufernr.]],0),Verkäufer[Nummer],0)),"")</f>
        <v/>
      </c>
      <c r="H147" t="str">
        <f t="shared" si="5"/>
        <v/>
      </c>
    </row>
    <row r="148" spans="1:8" x14ac:dyDescent="0.2">
      <c r="A148" t="str">
        <f>IFERROR(INDEX(Gesamtaufstellung[Kd.nummer],MATCH('nach Umsatz'!C148,Gesamtaufstellung[HSP Ums.],0)),"")</f>
        <v/>
      </c>
      <c r="B148" t="str">
        <f>IFERROR(INDEX(Gesamtaufstellung[Kunde],MATCH(C148,Gesamtaufstellung[HSP Ums.],0)),"")</f>
        <v/>
      </c>
      <c r="C148" s="7" t="str">
        <f>IFERROR(LARGE(Gesamtaufstellung[HSP Ums.],ROW()-3),"")</f>
        <v/>
      </c>
      <c r="D148" s="3" t="str">
        <f>IFERROR(INDEX(Gesamtaufstellung[Marge in %],MATCH('nach Umsatz'!C148,Gesamtaufstellung[HSP Ums.],0)),"")</f>
        <v/>
      </c>
      <c r="E148" s="1" t="str">
        <f>IFERROR(INDEX(Gesamtaufstellung[Rechnungbetrag],MATCH('nach Umsatz'!C148,Gesamtaufstellung[HSP Ums.],0)),"")</f>
        <v/>
      </c>
      <c r="F148" t="str">
        <f t="shared" si="4"/>
        <v/>
      </c>
      <c r="G148" t="str">
        <f>IFERROR(INDEX(Verkäufer[Verkäufer],MATCH(ROUND(nach_Umsatz[[#This Row],[Verkäufernr.]],0),Verkäufer[Nummer],0)),"")</f>
        <v/>
      </c>
      <c r="H148" t="str">
        <f t="shared" si="5"/>
        <v/>
      </c>
    </row>
    <row r="149" spans="1:8" x14ac:dyDescent="0.2">
      <c r="A149" t="str">
        <f>IFERROR(INDEX(Gesamtaufstellung[Kd.nummer],MATCH('nach Umsatz'!C149,Gesamtaufstellung[HSP Ums.],0)),"")</f>
        <v/>
      </c>
      <c r="B149" t="str">
        <f>IFERROR(INDEX(Gesamtaufstellung[Kunde],MATCH(C149,Gesamtaufstellung[HSP Ums.],0)),"")</f>
        <v/>
      </c>
      <c r="C149" s="7" t="str">
        <f>IFERROR(LARGE(Gesamtaufstellung[HSP Ums.],ROW()-3),"")</f>
        <v/>
      </c>
      <c r="D149" s="3" t="str">
        <f>IFERROR(INDEX(Gesamtaufstellung[Marge in %],MATCH('nach Umsatz'!C149,Gesamtaufstellung[HSP Ums.],0)),"")</f>
        <v/>
      </c>
      <c r="E149" s="1" t="str">
        <f>IFERROR(INDEX(Gesamtaufstellung[Rechnungbetrag],MATCH('nach Umsatz'!C149,Gesamtaufstellung[HSP Ums.],0)),"")</f>
        <v/>
      </c>
      <c r="F149" t="str">
        <f t="shared" si="4"/>
        <v/>
      </c>
      <c r="G149" t="str">
        <f>IFERROR(INDEX(Verkäufer[Verkäufer],MATCH(ROUND(nach_Umsatz[[#This Row],[Verkäufernr.]],0),Verkäufer[Nummer],0)),"")</f>
        <v/>
      </c>
      <c r="H149" t="str">
        <f t="shared" si="5"/>
        <v/>
      </c>
    </row>
    <row r="150" spans="1:8" x14ac:dyDescent="0.2">
      <c r="A150" t="str">
        <f>IFERROR(INDEX(Gesamtaufstellung[Kd.nummer],MATCH('nach Umsatz'!C150,Gesamtaufstellung[HSP Ums.],0)),"")</f>
        <v/>
      </c>
      <c r="B150" t="str">
        <f>IFERROR(INDEX(Gesamtaufstellung[Kunde],MATCH(C150,Gesamtaufstellung[HSP Ums.],0)),"")</f>
        <v/>
      </c>
      <c r="C150" s="7" t="str">
        <f>IFERROR(LARGE(Gesamtaufstellung[HSP Ums.],ROW()-3),"")</f>
        <v/>
      </c>
      <c r="D150" s="3" t="str">
        <f>IFERROR(INDEX(Gesamtaufstellung[Marge in %],MATCH('nach Umsatz'!C150,Gesamtaufstellung[HSP Ums.],0)),"")</f>
        <v/>
      </c>
      <c r="E150" s="1" t="str">
        <f>IFERROR(INDEX(Gesamtaufstellung[Rechnungbetrag],MATCH('nach Umsatz'!C150,Gesamtaufstellung[HSP Ums.],0)),"")</f>
        <v/>
      </c>
      <c r="F150" t="str">
        <f t="shared" si="4"/>
        <v/>
      </c>
      <c r="G150" t="str">
        <f>IFERROR(INDEX(Verkäufer[Verkäufer],MATCH(ROUND(nach_Umsatz[[#This Row],[Verkäufernr.]],0),Verkäufer[Nummer],0)),"")</f>
        <v/>
      </c>
      <c r="H150" t="str">
        <f t="shared" si="5"/>
        <v/>
      </c>
    </row>
    <row r="151" spans="1:8" x14ac:dyDescent="0.2">
      <c r="A151" t="str">
        <f>IFERROR(INDEX(Gesamtaufstellung[Kd.nummer],MATCH('nach Umsatz'!C151,Gesamtaufstellung[HSP Ums.],0)),"")</f>
        <v/>
      </c>
      <c r="B151" t="str">
        <f>IFERROR(INDEX(Gesamtaufstellung[Kunde],MATCH(C151,Gesamtaufstellung[HSP Ums.],0)),"")</f>
        <v/>
      </c>
      <c r="C151" s="7" t="str">
        <f>IFERROR(LARGE(Gesamtaufstellung[HSP Ums.],ROW()-3),"")</f>
        <v/>
      </c>
      <c r="D151" s="3" t="str">
        <f>IFERROR(INDEX(Gesamtaufstellung[Marge in %],MATCH('nach Umsatz'!C151,Gesamtaufstellung[HSP Ums.],0)),"")</f>
        <v/>
      </c>
      <c r="E151" s="1" t="str">
        <f>IFERROR(INDEX(Gesamtaufstellung[Rechnungbetrag],MATCH('nach Umsatz'!C151,Gesamtaufstellung[HSP Ums.],0)),"")</f>
        <v/>
      </c>
      <c r="F151" t="str">
        <f t="shared" si="4"/>
        <v/>
      </c>
      <c r="G151" t="str">
        <f>IFERROR(INDEX(Verkäufer[Verkäufer],MATCH(ROUND(nach_Umsatz[[#This Row],[Verkäufernr.]],0),Verkäufer[Nummer],0)),"")</f>
        <v/>
      </c>
      <c r="H151" t="str">
        <f t="shared" si="5"/>
        <v/>
      </c>
    </row>
    <row r="152" spans="1:8" x14ac:dyDescent="0.2">
      <c r="A152" t="str">
        <f>IFERROR(INDEX(Gesamtaufstellung[Kd.nummer],MATCH('nach Umsatz'!C152,Gesamtaufstellung[HSP Ums.],0)),"")</f>
        <v/>
      </c>
      <c r="B152" t="str">
        <f>IFERROR(INDEX(Gesamtaufstellung[Kunde],MATCH(C152,Gesamtaufstellung[HSP Ums.],0)),"")</f>
        <v/>
      </c>
      <c r="C152" s="7" t="str">
        <f>IFERROR(LARGE(Gesamtaufstellung[HSP Ums.],ROW()-3),"")</f>
        <v/>
      </c>
      <c r="D152" s="3" t="str">
        <f>IFERROR(INDEX(Gesamtaufstellung[Marge in %],MATCH('nach Umsatz'!C152,Gesamtaufstellung[HSP Ums.],0)),"")</f>
        <v/>
      </c>
      <c r="E152" s="1" t="str">
        <f>IFERROR(INDEX(Gesamtaufstellung[Rechnungbetrag],MATCH('nach Umsatz'!C152,Gesamtaufstellung[HSP Ums.],0)),"")</f>
        <v/>
      </c>
      <c r="F152" t="str">
        <f t="shared" si="4"/>
        <v/>
      </c>
      <c r="G152" t="str">
        <f>IFERROR(INDEX(Verkäufer[Verkäufer],MATCH(ROUND(nach_Umsatz[[#This Row],[Verkäufernr.]],0),Verkäufer[Nummer],0)),"")</f>
        <v/>
      </c>
      <c r="H152" t="str">
        <f t="shared" si="5"/>
        <v/>
      </c>
    </row>
    <row r="153" spans="1:8" x14ac:dyDescent="0.2">
      <c r="A153" t="str">
        <f>IFERROR(INDEX(Gesamtaufstellung[Kd.nummer],MATCH('nach Umsatz'!C153,Gesamtaufstellung[HSP Ums.],0)),"")</f>
        <v/>
      </c>
      <c r="B153" t="str">
        <f>IFERROR(INDEX(Gesamtaufstellung[Kunde],MATCH(C153,Gesamtaufstellung[HSP Ums.],0)),"")</f>
        <v/>
      </c>
      <c r="C153" s="7" t="str">
        <f>IFERROR(LARGE(Gesamtaufstellung[HSP Ums.],ROW()-3),"")</f>
        <v/>
      </c>
      <c r="D153" s="3" t="str">
        <f>IFERROR(INDEX(Gesamtaufstellung[Marge in %],MATCH('nach Umsatz'!C153,Gesamtaufstellung[HSP Ums.],0)),"")</f>
        <v/>
      </c>
      <c r="E153" s="1" t="str">
        <f>IFERROR(INDEX(Gesamtaufstellung[Rechnungbetrag],MATCH('nach Umsatz'!C153,Gesamtaufstellung[HSP Ums.],0)),"")</f>
        <v/>
      </c>
      <c r="F153" t="str">
        <f t="shared" si="4"/>
        <v/>
      </c>
      <c r="G153" t="str">
        <f>IFERROR(INDEX(Verkäufer[Verkäufer],MATCH(ROUND(nach_Umsatz[[#This Row],[Verkäufernr.]],0),Verkäufer[Nummer],0)),"")</f>
        <v/>
      </c>
      <c r="H153" t="str">
        <f t="shared" si="5"/>
        <v/>
      </c>
    </row>
    <row r="154" spans="1:8" x14ac:dyDescent="0.2">
      <c r="A154" t="str">
        <f>IFERROR(INDEX(Gesamtaufstellung[Kd.nummer],MATCH('nach Umsatz'!C154,Gesamtaufstellung[HSP Ums.],0)),"")</f>
        <v/>
      </c>
      <c r="B154" t="str">
        <f>IFERROR(INDEX(Gesamtaufstellung[Kunde],MATCH(C154,Gesamtaufstellung[HSP Ums.],0)),"")</f>
        <v/>
      </c>
      <c r="C154" s="7" t="str">
        <f>IFERROR(LARGE(Gesamtaufstellung[HSP Ums.],ROW()-3),"")</f>
        <v/>
      </c>
      <c r="D154" s="3" t="str">
        <f>IFERROR(INDEX(Gesamtaufstellung[Marge in %],MATCH('nach Umsatz'!C154,Gesamtaufstellung[HSP Ums.],0)),"")</f>
        <v/>
      </c>
      <c r="E154" s="1" t="str">
        <f>IFERROR(INDEX(Gesamtaufstellung[Rechnungbetrag],MATCH('nach Umsatz'!C154,Gesamtaufstellung[HSP Ums.],0)),"")</f>
        <v/>
      </c>
      <c r="F154" t="str">
        <f t="shared" si="4"/>
        <v/>
      </c>
      <c r="G154" t="str">
        <f>IFERROR(INDEX(Verkäufer[Verkäufer],MATCH(ROUND(nach_Umsatz[[#This Row],[Verkäufernr.]],0),Verkäufer[Nummer],0)),"")</f>
        <v/>
      </c>
      <c r="H154" t="str">
        <f t="shared" si="5"/>
        <v/>
      </c>
    </row>
    <row r="155" spans="1:8" x14ac:dyDescent="0.2">
      <c r="A155" t="str">
        <f>IFERROR(INDEX(Gesamtaufstellung[Kd.nummer],MATCH('nach Umsatz'!C155,Gesamtaufstellung[HSP Ums.],0)),"")</f>
        <v/>
      </c>
      <c r="B155" t="str">
        <f>IFERROR(INDEX(Gesamtaufstellung[Kunde],MATCH(C155,Gesamtaufstellung[HSP Ums.],0)),"")</f>
        <v/>
      </c>
      <c r="C155" s="7" t="str">
        <f>IFERROR(LARGE(Gesamtaufstellung[HSP Ums.],ROW()-3),"")</f>
        <v/>
      </c>
      <c r="D155" s="3" t="str">
        <f>IFERROR(INDEX(Gesamtaufstellung[Marge in %],MATCH('nach Umsatz'!C155,Gesamtaufstellung[HSP Ums.],0)),"")</f>
        <v/>
      </c>
      <c r="E155" s="1" t="str">
        <f>IFERROR(INDEX(Gesamtaufstellung[Rechnungbetrag],MATCH('nach Umsatz'!C155,Gesamtaufstellung[HSP Ums.],0)),"")</f>
        <v/>
      </c>
      <c r="F155" t="str">
        <f t="shared" si="4"/>
        <v/>
      </c>
      <c r="G155" t="str">
        <f>IFERROR(INDEX(Verkäufer[Verkäufer],MATCH(ROUND(nach_Umsatz[[#This Row],[Verkäufernr.]],0),Verkäufer[Nummer],0)),"")</f>
        <v/>
      </c>
      <c r="H155" t="str">
        <f t="shared" si="5"/>
        <v/>
      </c>
    </row>
    <row r="156" spans="1:8" x14ac:dyDescent="0.2">
      <c r="A156" t="str">
        <f>IFERROR(INDEX(Gesamtaufstellung[Kd.nummer],MATCH('nach Umsatz'!C156,Gesamtaufstellung[HSP Ums.],0)),"")</f>
        <v/>
      </c>
      <c r="B156" t="str">
        <f>IFERROR(INDEX(Gesamtaufstellung[Kunde],MATCH(C156,Gesamtaufstellung[HSP Ums.],0)),"")</f>
        <v/>
      </c>
      <c r="C156" s="7" t="str">
        <f>IFERROR(LARGE(Gesamtaufstellung[HSP Ums.],ROW()-3),"")</f>
        <v/>
      </c>
      <c r="D156" s="3" t="str">
        <f>IFERROR(INDEX(Gesamtaufstellung[Marge in %],MATCH('nach Umsatz'!C156,Gesamtaufstellung[HSP Ums.],0)),"")</f>
        <v/>
      </c>
      <c r="E156" s="1" t="str">
        <f>IFERROR(INDEX(Gesamtaufstellung[Rechnungbetrag],MATCH('nach Umsatz'!C156,Gesamtaufstellung[HSP Ums.],0)),"")</f>
        <v/>
      </c>
      <c r="F156" t="str">
        <f t="shared" si="4"/>
        <v/>
      </c>
      <c r="G156" t="str">
        <f>IFERROR(INDEX(Verkäufer[Verkäufer],MATCH(ROUND(nach_Umsatz[[#This Row],[Verkäufernr.]],0),Verkäufer[Nummer],0)),"")</f>
        <v/>
      </c>
      <c r="H156" t="str">
        <f t="shared" si="5"/>
        <v/>
      </c>
    </row>
    <row r="157" spans="1:8" x14ac:dyDescent="0.2">
      <c r="A157" t="str">
        <f>IFERROR(INDEX(Gesamtaufstellung[Kd.nummer],MATCH('nach Umsatz'!C157,Gesamtaufstellung[HSP Ums.],0)),"")</f>
        <v/>
      </c>
      <c r="B157" t="str">
        <f>IFERROR(INDEX(Gesamtaufstellung[Kunde],MATCH(C157,Gesamtaufstellung[HSP Ums.],0)),"")</f>
        <v/>
      </c>
      <c r="C157" s="7" t="str">
        <f>IFERROR(LARGE(Gesamtaufstellung[HSP Ums.],ROW()-3),"")</f>
        <v/>
      </c>
      <c r="D157" s="3" t="str">
        <f>IFERROR(INDEX(Gesamtaufstellung[Marge in %],MATCH('nach Umsatz'!C157,Gesamtaufstellung[HSP Ums.],0)),"")</f>
        <v/>
      </c>
      <c r="E157" s="1" t="str">
        <f>IFERROR(INDEX(Gesamtaufstellung[Rechnungbetrag],MATCH('nach Umsatz'!C157,Gesamtaufstellung[HSP Ums.],0)),"")</f>
        <v/>
      </c>
      <c r="F157" t="str">
        <f t="shared" si="4"/>
        <v/>
      </c>
      <c r="G157" t="str">
        <f>IFERROR(INDEX(Verkäufer[Verkäufer],MATCH(ROUND(nach_Umsatz[[#This Row],[Verkäufernr.]],0),Verkäufer[Nummer],0)),"")</f>
        <v/>
      </c>
      <c r="H157" t="str">
        <f t="shared" si="5"/>
        <v/>
      </c>
    </row>
    <row r="158" spans="1:8" x14ac:dyDescent="0.2">
      <c r="A158" t="str">
        <f>IFERROR(INDEX(Gesamtaufstellung[Kd.nummer],MATCH('nach Umsatz'!C158,Gesamtaufstellung[HSP Ums.],0)),"")</f>
        <v/>
      </c>
      <c r="B158" t="str">
        <f>IFERROR(INDEX(Gesamtaufstellung[Kunde],MATCH(C158,Gesamtaufstellung[HSP Ums.],0)),"")</f>
        <v/>
      </c>
      <c r="C158" s="7" t="str">
        <f>IFERROR(LARGE(Gesamtaufstellung[HSP Ums.],ROW()-3),"")</f>
        <v/>
      </c>
      <c r="D158" s="3" t="str">
        <f>IFERROR(INDEX(Gesamtaufstellung[Marge in %],MATCH('nach Umsatz'!C158,Gesamtaufstellung[HSP Ums.],0)),"")</f>
        <v/>
      </c>
      <c r="E158" s="1" t="str">
        <f>IFERROR(INDEX(Gesamtaufstellung[Rechnungbetrag],MATCH('nach Umsatz'!C158,Gesamtaufstellung[HSP Ums.],0)),"")</f>
        <v/>
      </c>
      <c r="F158" t="str">
        <f t="shared" si="4"/>
        <v/>
      </c>
      <c r="G158" t="str">
        <f>IFERROR(INDEX(Verkäufer[Verkäufer],MATCH(ROUND(nach_Umsatz[[#This Row],[Verkäufernr.]],0),Verkäufer[Nummer],0)),"")</f>
        <v/>
      </c>
      <c r="H158" t="str">
        <f t="shared" si="5"/>
        <v/>
      </c>
    </row>
    <row r="159" spans="1:8" x14ac:dyDescent="0.2">
      <c r="A159" t="str">
        <f>IFERROR(INDEX(Gesamtaufstellung[Kd.nummer],MATCH('nach Umsatz'!C159,Gesamtaufstellung[HSP Ums.],0)),"")</f>
        <v/>
      </c>
      <c r="B159" t="str">
        <f>IFERROR(INDEX(Gesamtaufstellung[Kunde],MATCH(C159,Gesamtaufstellung[HSP Ums.],0)),"")</f>
        <v/>
      </c>
      <c r="C159" s="7" t="str">
        <f>IFERROR(LARGE(Gesamtaufstellung[HSP Ums.],ROW()-3),"")</f>
        <v/>
      </c>
      <c r="D159" s="3" t="str">
        <f>IFERROR(INDEX(Gesamtaufstellung[Marge in %],MATCH('nach Umsatz'!C159,Gesamtaufstellung[HSP Ums.],0)),"")</f>
        <v/>
      </c>
      <c r="E159" s="1" t="str">
        <f>IFERROR(INDEX(Gesamtaufstellung[Rechnungbetrag],MATCH('nach Umsatz'!C159,Gesamtaufstellung[HSP Ums.],0)),"")</f>
        <v/>
      </c>
      <c r="F159" t="str">
        <f t="shared" si="4"/>
        <v/>
      </c>
      <c r="G159" t="str">
        <f>IFERROR(INDEX(Verkäufer[Verkäufer],MATCH(ROUND(nach_Umsatz[[#This Row],[Verkäufernr.]],0),Verkäufer[Nummer],0)),"")</f>
        <v/>
      </c>
      <c r="H159" t="str">
        <f t="shared" si="5"/>
        <v/>
      </c>
    </row>
    <row r="160" spans="1:8" x14ac:dyDescent="0.2">
      <c r="A160" t="str">
        <f>IFERROR(INDEX(Gesamtaufstellung[Kd.nummer],MATCH('nach Umsatz'!C160,Gesamtaufstellung[HSP Ums.],0)),"")</f>
        <v/>
      </c>
      <c r="B160" t="str">
        <f>IFERROR(INDEX(Gesamtaufstellung[Kunde],MATCH(C160,Gesamtaufstellung[HSP Ums.],0)),"")</f>
        <v/>
      </c>
      <c r="C160" s="7" t="str">
        <f>IFERROR(LARGE(Gesamtaufstellung[HSP Ums.],ROW()-3),"")</f>
        <v/>
      </c>
      <c r="D160" s="3" t="str">
        <f>IFERROR(INDEX(Gesamtaufstellung[Marge in %],MATCH('nach Umsatz'!C160,Gesamtaufstellung[HSP Ums.],0)),"")</f>
        <v/>
      </c>
      <c r="E160" s="1" t="str">
        <f>IFERROR(INDEX(Gesamtaufstellung[Rechnungbetrag],MATCH('nach Umsatz'!C160,Gesamtaufstellung[HSP Ums.],0)),"")</f>
        <v/>
      </c>
      <c r="F160" t="str">
        <f t="shared" si="4"/>
        <v/>
      </c>
      <c r="G160" t="str">
        <f>IFERROR(INDEX(Verkäufer[Verkäufer],MATCH(ROUND(nach_Umsatz[[#This Row],[Verkäufernr.]],0),Verkäufer[Nummer],0)),"")</f>
        <v/>
      </c>
      <c r="H160" t="str">
        <f t="shared" si="5"/>
        <v/>
      </c>
    </row>
    <row r="161" spans="1:8" x14ac:dyDescent="0.2">
      <c r="A161" t="str">
        <f>IFERROR(INDEX(Gesamtaufstellung[Kd.nummer],MATCH('nach Umsatz'!C161,Gesamtaufstellung[HSP Ums.],0)),"")</f>
        <v/>
      </c>
      <c r="B161" t="str">
        <f>IFERROR(INDEX(Gesamtaufstellung[Kunde],MATCH(C161,Gesamtaufstellung[HSP Ums.],0)),"")</f>
        <v/>
      </c>
      <c r="C161" s="7" t="str">
        <f>IFERROR(LARGE(Gesamtaufstellung[HSP Ums.],ROW()-3),"")</f>
        <v/>
      </c>
      <c r="D161" s="3" t="str">
        <f>IFERROR(INDEX(Gesamtaufstellung[Marge in %],MATCH('nach Umsatz'!C161,Gesamtaufstellung[HSP Ums.],0)),"")</f>
        <v/>
      </c>
      <c r="E161" s="1" t="str">
        <f>IFERROR(INDEX(Gesamtaufstellung[Rechnungbetrag],MATCH('nach Umsatz'!C161,Gesamtaufstellung[HSP Ums.],0)),"")</f>
        <v/>
      </c>
      <c r="F161" t="str">
        <f t="shared" si="4"/>
        <v/>
      </c>
      <c r="G161" t="str">
        <f>IFERROR(INDEX(Verkäufer[Verkäufer],MATCH(ROUND(nach_Umsatz[[#This Row],[Verkäufernr.]],0),Verkäufer[Nummer],0)),"")</f>
        <v/>
      </c>
      <c r="H161" t="str">
        <f t="shared" si="5"/>
        <v/>
      </c>
    </row>
    <row r="162" spans="1:8" x14ac:dyDescent="0.2">
      <c r="A162" t="str">
        <f>IFERROR(INDEX(Gesamtaufstellung[Kd.nummer],MATCH('nach Umsatz'!C162,Gesamtaufstellung[HSP Ums.],0)),"")</f>
        <v/>
      </c>
      <c r="B162" t="str">
        <f>IFERROR(INDEX(Gesamtaufstellung[Kunde],MATCH(C162,Gesamtaufstellung[HSP Ums.],0)),"")</f>
        <v/>
      </c>
      <c r="C162" s="7" t="str">
        <f>IFERROR(LARGE(Gesamtaufstellung[HSP Ums.],ROW()-3),"")</f>
        <v/>
      </c>
      <c r="D162" s="3" t="str">
        <f>IFERROR(INDEX(Gesamtaufstellung[Marge in %],MATCH('nach Umsatz'!C162,Gesamtaufstellung[HSP Ums.],0)),"")</f>
        <v/>
      </c>
      <c r="E162" s="1" t="str">
        <f>IFERROR(INDEX(Gesamtaufstellung[Rechnungbetrag],MATCH('nach Umsatz'!C162,Gesamtaufstellung[HSP Ums.],0)),"")</f>
        <v/>
      </c>
      <c r="F162" t="str">
        <f t="shared" si="4"/>
        <v/>
      </c>
      <c r="G162" t="str">
        <f>IFERROR(INDEX(Verkäufer[Verkäufer],MATCH(ROUND(nach_Umsatz[[#This Row],[Verkäufernr.]],0),Verkäufer[Nummer],0)),"")</f>
        <v/>
      </c>
      <c r="H162" t="str">
        <f t="shared" si="5"/>
        <v/>
      </c>
    </row>
    <row r="163" spans="1:8" x14ac:dyDescent="0.2">
      <c r="A163" t="str">
        <f>IFERROR(INDEX(Gesamtaufstellung[Kd.nummer],MATCH('nach Umsatz'!C163,Gesamtaufstellung[HSP Ums.],0)),"")</f>
        <v/>
      </c>
      <c r="B163" t="str">
        <f>IFERROR(INDEX(Gesamtaufstellung[Kunde],MATCH(C163,Gesamtaufstellung[HSP Ums.],0)),"")</f>
        <v/>
      </c>
      <c r="C163" s="7" t="str">
        <f>IFERROR(LARGE(Gesamtaufstellung[HSP Ums.],ROW()-3),"")</f>
        <v/>
      </c>
      <c r="D163" s="3" t="str">
        <f>IFERROR(INDEX(Gesamtaufstellung[Marge in %],MATCH('nach Umsatz'!C163,Gesamtaufstellung[HSP Ums.],0)),"")</f>
        <v/>
      </c>
      <c r="E163" s="1" t="str">
        <f>IFERROR(INDEX(Gesamtaufstellung[Rechnungbetrag],MATCH('nach Umsatz'!C163,Gesamtaufstellung[HSP Ums.],0)),"")</f>
        <v/>
      </c>
      <c r="F163" t="str">
        <f t="shared" si="4"/>
        <v/>
      </c>
      <c r="G163" t="str">
        <f>IFERROR(INDEX(Verkäufer[Verkäufer],MATCH(ROUND(nach_Umsatz[[#This Row],[Verkäufernr.]],0),Verkäufer[Nummer],0)),"")</f>
        <v/>
      </c>
      <c r="H163" t="str">
        <f t="shared" si="5"/>
        <v/>
      </c>
    </row>
    <row r="164" spans="1:8" x14ac:dyDescent="0.2">
      <c r="A164" t="str">
        <f>IFERROR(INDEX(Gesamtaufstellung[Kd.nummer],MATCH('nach Umsatz'!C164,Gesamtaufstellung[HSP Ums.],0)),"")</f>
        <v/>
      </c>
      <c r="B164" t="str">
        <f>IFERROR(INDEX(Gesamtaufstellung[Kunde],MATCH(C164,Gesamtaufstellung[HSP Ums.],0)),"")</f>
        <v/>
      </c>
      <c r="C164" s="7" t="str">
        <f>IFERROR(LARGE(Gesamtaufstellung[HSP Ums.],ROW()-3),"")</f>
        <v/>
      </c>
      <c r="D164" s="3" t="str">
        <f>IFERROR(INDEX(Gesamtaufstellung[Marge in %],MATCH('nach Umsatz'!C164,Gesamtaufstellung[HSP Ums.],0)),"")</f>
        <v/>
      </c>
      <c r="E164" s="1" t="str">
        <f>IFERROR(INDEX(Gesamtaufstellung[Rechnungbetrag],MATCH('nach Umsatz'!C164,Gesamtaufstellung[HSP Ums.],0)),"")</f>
        <v/>
      </c>
      <c r="F164" t="str">
        <f t="shared" si="4"/>
        <v/>
      </c>
      <c r="G164" t="str">
        <f>IFERROR(INDEX(Verkäufer[Verkäufer],MATCH(ROUND(nach_Umsatz[[#This Row],[Verkäufernr.]],0),Verkäufer[Nummer],0)),"")</f>
        <v/>
      </c>
      <c r="H164" t="str">
        <f t="shared" si="5"/>
        <v/>
      </c>
    </row>
    <row r="165" spans="1:8" x14ac:dyDescent="0.2">
      <c r="A165" t="str">
        <f>IFERROR(INDEX(Gesamtaufstellung[Kd.nummer],MATCH('nach Umsatz'!C165,Gesamtaufstellung[HSP Ums.],0)),"")</f>
        <v/>
      </c>
      <c r="B165" t="str">
        <f>IFERROR(INDEX(Gesamtaufstellung[Kunde],MATCH(C165,Gesamtaufstellung[HSP Ums.],0)),"")</f>
        <v/>
      </c>
      <c r="C165" s="7" t="str">
        <f>IFERROR(LARGE(Gesamtaufstellung[HSP Ums.],ROW()-3),"")</f>
        <v/>
      </c>
      <c r="D165" s="3" t="str">
        <f>IFERROR(INDEX(Gesamtaufstellung[Marge in %],MATCH('nach Umsatz'!C165,Gesamtaufstellung[HSP Ums.],0)),"")</f>
        <v/>
      </c>
      <c r="E165" s="1" t="str">
        <f>IFERROR(INDEX(Gesamtaufstellung[Rechnungbetrag],MATCH('nach Umsatz'!C165,Gesamtaufstellung[HSP Ums.],0)),"")</f>
        <v/>
      </c>
      <c r="F165" t="str">
        <f t="shared" si="4"/>
        <v/>
      </c>
      <c r="G165" t="str">
        <f>IFERROR(INDEX(Verkäufer[Verkäufer],MATCH(ROUND(nach_Umsatz[[#This Row],[Verkäufernr.]],0),Verkäufer[Nummer],0)),"")</f>
        <v/>
      </c>
      <c r="H165" t="str">
        <f t="shared" si="5"/>
        <v/>
      </c>
    </row>
    <row r="166" spans="1:8" x14ac:dyDescent="0.2">
      <c r="A166" t="str">
        <f>IFERROR(INDEX(Gesamtaufstellung[Kd.nummer],MATCH('nach Umsatz'!C166,Gesamtaufstellung[HSP Ums.],0)),"")</f>
        <v/>
      </c>
      <c r="B166" t="str">
        <f>IFERROR(INDEX(Gesamtaufstellung[Kunde],MATCH(C166,Gesamtaufstellung[HSP Ums.],0)),"")</f>
        <v/>
      </c>
      <c r="C166" s="7" t="str">
        <f>IFERROR(LARGE(Gesamtaufstellung[HSP Ums.],ROW()-3),"")</f>
        <v/>
      </c>
      <c r="D166" s="3" t="str">
        <f>IFERROR(INDEX(Gesamtaufstellung[Marge in %],MATCH('nach Umsatz'!C166,Gesamtaufstellung[HSP Ums.],0)),"")</f>
        <v/>
      </c>
      <c r="E166" s="1" t="str">
        <f>IFERROR(INDEX(Gesamtaufstellung[Rechnungbetrag],MATCH('nach Umsatz'!C166,Gesamtaufstellung[HSP Ums.],0)),"")</f>
        <v/>
      </c>
      <c r="F166" t="str">
        <f t="shared" si="4"/>
        <v/>
      </c>
      <c r="G166" t="str">
        <f>IFERROR(INDEX(Verkäufer[Verkäufer],MATCH(ROUND(nach_Umsatz[[#This Row],[Verkäufernr.]],0),Verkäufer[Nummer],0)),"")</f>
        <v/>
      </c>
      <c r="H166" t="str">
        <f t="shared" si="5"/>
        <v/>
      </c>
    </row>
    <row r="167" spans="1:8" x14ac:dyDescent="0.2">
      <c r="A167" t="str">
        <f>IFERROR(INDEX(Gesamtaufstellung[Kd.nummer],MATCH('nach Umsatz'!C167,Gesamtaufstellung[HSP Ums.],0)),"")</f>
        <v/>
      </c>
      <c r="B167" t="str">
        <f>IFERROR(INDEX(Gesamtaufstellung[Kunde],MATCH(C167,Gesamtaufstellung[HSP Ums.],0)),"")</f>
        <v/>
      </c>
      <c r="C167" s="7" t="str">
        <f>IFERROR(LARGE(Gesamtaufstellung[HSP Ums.],ROW()-3),"")</f>
        <v/>
      </c>
      <c r="D167" s="3" t="str">
        <f>IFERROR(INDEX(Gesamtaufstellung[Marge in %],MATCH('nach Umsatz'!C167,Gesamtaufstellung[HSP Ums.],0)),"")</f>
        <v/>
      </c>
      <c r="E167" s="1" t="str">
        <f>IFERROR(INDEX(Gesamtaufstellung[Rechnungbetrag],MATCH('nach Umsatz'!C167,Gesamtaufstellung[HSP Ums.],0)),"")</f>
        <v/>
      </c>
      <c r="F167" t="str">
        <f t="shared" si="4"/>
        <v/>
      </c>
      <c r="G167" t="str">
        <f>IFERROR(INDEX(Verkäufer[Verkäufer],MATCH(ROUND(nach_Umsatz[[#This Row],[Verkäufernr.]],0),Verkäufer[Nummer],0)),"")</f>
        <v/>
      </c>
      <c r="H167" t="str">
        <f t="shared" si="5"/>
        <v/>
      </c>
    </row>
    <row r="168" spans="1:8" x14ac:dyDescent="0.2">
      <c r="A168" t="str">
        <f>IFERROR(INDEX(Gesamtaufstellung[Kd.nummer],MATCH('nach Umsatz'!C168,Gesamtaufstellung[HSP Ums.],0)),"")</f>
        <v/>
      </c>
      <c r="B168" t="str">
        <f>IFERROR(INDEX(Gesamtaufstellung[Kunde],MATCH(C168,Gesamtaufstellung[HSP Ums.],0)),"")</f>
        <v/>
      </c>
      <c r="C168" s="7" t="str">
        <f>IFERROR(LARGE(Gesamtaufstellung[HSP Ums.],ROW()-3),"")</f>
        <v/>
      </c>
      <c r="D168" s="3" t="str">
        <f>IFERROR(INDEX(Gesamtaufstellung[Marge in %],MATCH('nach Umsatz'!C168,Gesamtaufstellung[HSP Ums.],0)),"")</f>
        <v/>
      </c>
      <c r="E168" s="1" t="str">
        <f>IFERROR(INDEX(Gesamtaufstellung[Rechnungbetrag],MATCH('nach Umsatz'!C168,Gesamtaufstellung[HSP Ums.],0)),"")</f>
        <v/>
      </c>
      <c r="F168" t="str">
        <f t="shared" si="4"/>
        <v/>
      </c>
      <c r="G168" t="str">
        <f>IFERROR(INDEX(Verkäufer[Verkäufer],MATCH(ROUND(nach_Umsatz[[#This Row],[Verkäufernr.]],0),Verkäufer[Nummer],0)),"")</f>
        <v/>
      </c>
      <c r="H168" t="str">
        <f t="shared" si="5"/>
        <v/>
      </c>
    </row>
    <row r="169" spans="1:8" x14ac:dyDescent="0.2">
      <c r="A169" t="str">
        <f>IFERROR(INDEX(Gesamtaufstellung[Kd.nummer],MATCH('nach Umsatz'!C169,Gesamtaufstellung[HSP Ums.],0)),"")</f>
        <v/>
      </c>
      <c r="B169" t="str">
        <f>IFERROR(INDEX(Gesamtaufstellung[Kunde],MATCH(C169,Gesamtaufstellung[HSP Ums.],0)),"")</f>
        <v/>
      </c>
      <c r="C169" s="7" t="str">
        <f>IFERROR(LARGE(Gesamtaufstellung[HSP Ums.],ROW()-3),"")</f>
        <v/>
      </c>
      <c r="D169" s="3" t="str">
        <f>IFERROR(INDEX(Gesamtaufstellung[Marge in %],MATCH('nach Umsatz'!C169,Gesamtaufstellung[HSP Ums.],0)),"")</f>
        <v/>
      </c>
      <c r="E169" s="1" t="str">
        <f>IFERROR(INDEX(Gesamtaufstellung[Rechnungbetrag],MATCH('nach Umsatz'!C169,Gesamtaufstellung[HSP Ums.],0)),"")</f>
        <v/>
      </c>
      <c r="F169" t="str">
        <f t="shared" si="4"/>
        <v/>
      </c>
      <c r="G169" t="str">
        <f>IFERROR(INDEX(Verkäufer[Verkäufer],MATCH(ROUND(nach_Umsatz[[#This Row],[Verkäufernr.]],0),Verkäufer[Nummer],0)),"")</f>
        <v/>
      </c>
      <c r="H169" t="str">
        <f t="shared" si="5"/>
        <v/>
      </c>
    </row>
    <row r="170" spans="1:8" x14ac:dyDescent="0.2">
      <c r="A170" t="str">
        <f>IFERROR(INDEX(Gesamtaufstellung[Kd.nummer],MATCH('nach Umsatz'!C170,Gesamtaufstellung[HSP Ums.],0)),"")</f>
        <v/>
      </c>
      <c r="B170" t="str">
        <f>IFERROR(INDEX(Gesamtaufstellung[Kunde],MATCH(C170,Gesamtaufstellung[HSP Ums.],0)),"")</f>
        <v/>
      </c>
      <c r="C170" s="7" t="str">
        <f>IFERROR(LARGE(Gesamtaufstellung[HSP Ums.],ROW()-3),"")</f>
        <v/>
      </c>
      <c r="D170" s="3" t="str">
        <f>IFERROR(INDEX(Gesamtaufstellung[Marge in %],MATCH('nach Umsatz'!C170,Gesamtaufstellung[HSP Ums.],0)),"")</f>
        <v/>
      </c>
      <c r="E170" s="1" t="str">
        <f>IFERROR(INDEX(Gesamtaufstellung[Rechnungbetrag],MATCH('nach Umsatz'!C170,Gesamtaufstellung[HSP Ums.],0)),"")</f>
        <v/>
      </c>
      <c r="F170" t="str">
        <f t="shared" si="4"/>
        <v/>
      </c>
      <c r="G170" t="str">
        <f>IFERROR(INDEX(Verkäufer[Verkäufer],MATCH(ROUND(nach_Umsatz[[#This Row],[Verkäufernr.]],0),Verkäufer[Nummer],0)),"")</f>
        <v/>
      </c>
      <c r="H170" t="str">
        <f t="shared" si="5"/>
        <v/>
      </c>
    </row>
    <row r="171" spans="1:8" x14ac:dyDescent="0.2">
      <c r="A171" t="str">
        <f>IFERROR(INDEX(Gesamtaufstellung[Kd.nummer],MATCH('nach Umsatz'!C171,Gesamtaufstellung[HSP Ums.],0)),"")</f>
        <v/>
      </c>
      <c r="B171" t="str">
        <f>IFERROR(INDEX(Gesamtaufstellung[Kunde],MATCH(C171,Gesamtaufstellung[HSP Ums.],0)),"")</f>
        <v/>
      </c>
      <c r="C171" s="7" t="str">
        <f>IFERROR(LARGE(Gesamtaufstellung[HSP Ums.],ROW()-3),"")</f>
        <v/>
      </c>
      <c r="D171" s="3" t="str">
        <f>IFERROR(INDEX(Gesamtaufstellung[Marge in %],MATCH('nach Umsatz'!C171,Gesamtaufstellung[HSP Ums.],0)),"")</f>
        <v/>
      </c>
      <c r="E171" s="1" t="str">
        <f>IFERROR(INDEX(Gesamtaufstellung[Rechnungbetrag],MATCH('nach Umsatz'!C171,Gesamtaufstellung[HSP Ums.],0)),"")</f>
        <v/>
      </c>
      <c r="F171" t="str">
        <f t="shared" si="4"/>
        <v/>
      </c>
      <c r="G171" t="str">
        <f>IFERROR(INDEX(Verkäufer[Verkäufer],MATCH(ROUND(nach_Umsatz[[#This Row],[Verkäufernr.]],0),Verkäufer[Nummer],0)),"")</f>
        <v/>
      </c>
      <c r="H171" t="str">
        <f t="shared" si="5"/>
        <v/>
      </c>
    </row>
    <row r="172" spans="1:8" x14ac:dyDescent="0.2">
      <c r="A172" t="str">
        <f>IFERROR(INDEX(Gesamtaufstellung[Kd.nummer],MATCH('nach Umsatz'!C172,Gesamtaufstellung[HSP Ums.],0)),"")</f>
        <v/>
      </c>
      <c r="B172" t="str">
        <f>IFERROR(INDEX(Gesamtaufstellung[Kunde],MATCH(C172,Gesamtaufstellung[HSP Ums.],0)),"")</f>
        <v/>
      </c>
      <c r="C172" s="7" t="str">
        <f>IFERROR(LARGE(Gesamtaufstellung[HSP Ums.],ROW()-3),"")</f>
        <v/>
      </c>
      <c r="D172" s="3" t="str">
        <f>IFERROR(INDEX(Gesamtaufstellung[Marge in %],MATCH('nach Umsatz'!C172,Gesamtaufstellung[HSP Ums.],0)),"")</f>
        <v/>
      </c>
      <c r="E172" s="1" t="str">
        <f>IFERROR(INDEX(Gesamtaufstellung[Rechnungbetrag],MATCH('nach Umsatz'!C172,Gesamtaufstellung[HSP Ums.],0)),"")</f>
        <v/>
      </c>
      <c r="F172" t="str">
        <f t="shared" si="4"/>
        <v/>
      </c>
      <c r="G172" t="str">
        <f>IFERROR(INDEX(Verkäufer[Verkäufer],MATCH(ROUND(nach_Umsatz[[#This Row],[Verkäufernr.]],0),Verkäufer[Nummer],0)),"")</f>
        <v/>
      </c>
      <c r="H172" t="str">
        <f t="shared" si="5"/>
        <v/>
      </c>
    </row>
    <row r="173" spans="1:8" x14ac:dyDescent="0.2">
      <c r="A173" t="str">
        <f>IFERROR(INDEX(Gesamtaufstellung[Kd.nummer],MATCH('nach Umsatz'!C173,Gesamtaufstellung[HSP Ums.],0)),"")</f>
        <v/>
      </c>
      <c r="B173" t="str">
        <f>IFERROR(INDEX(Gesamtaufstellung[Kunde],MATCH(C173,Gesamtaufstellung[HSP Ums.],0)),"")</f>
        <v/>
      </c>
      <c r="C173" s="7" t="str">
        <f>IFERROR(LARGE(Gesamtaufstellung[HSP Ums.],ROW()-3),"")</f>
        <v/>
      </c>
      <c r="D173" s="3" t="str">
        <f>IFERROR(INDEX(Gesamtaufstellung[Marge in %],MATCH('nach Umsatz'!C173,Gesamtaufstellung[HSP Ums.],0)),"")</f>
        <v/>
      </c>
      <c r="E173" s="1" t="str">
        <f>IFERROR(INDEX(Gesamtaufstellung[Rechnungbetrag],MATCH('nach Umsatz'!C173,Gesamtaufstellung[HSP Ums.],0)),"")</f>
        <v/>
      </c>
      <c r="F173" t="str">
        <f t="shared" si="4"/>
        <v/>
      </c>
      <c r="G173" t="str">
        <f>IFERROR(INDEX(Verkäufer[Verkäufer],MATCH(ROUND(nach_Umsatz[[#This Row],[Verkäufernr.]],0),Verkäufer[Nummer],0)),"")</f>
        <v/>
      </c>
      <c r="H173" t="str">
        <f t="shared" si="5"/>
        <v/>
      </c>
    </row>
    <row r="174" spans="1:8" x14ac:dyDescent="0.2">
      <c r="A174" t="str">
        <f>IFERROR(INDEX(Gesamtaufstellung[Kd.nummer],MATCH('nach Umsatz'!C174,Gesamtaufstellung[HSP Ums.],0)),"")</f>
        <v/>
      </c>
      <c r="B174" t="str">
        <f>IFERROR(INDEX(Gesamtaufstellung[Kunde],MATCH(C174,Gesamtaufstellung[HSP Ums.],0)),"")</f>
        <v/>
      </c>
      <c r="C174" s="7" t="str">
        <f>IFERROR(LARGE(Gesamtaufstellung[HSP Ums.],ROW()-3),"")</f>
        <v/>
      </c>
      <c r="D174" s="3" t="str">
        <f>IFERROR(INDEX(Gesamtaufstellung[Marge in %],MATCH('nach Umsatz'!C174,Gesamtaufstellung[HSP Ums.],0)),"")</f>
        <v/>
      </c>
      <c r="E174" s="1" t="str">
        <f>IFERROR(INDEX(Gesamtaufstellung[Rechnungbetrag],MATCH('nach Umsatz'!C174,Gesamtaufstellung[HSP Ums.],0)),"")</f>
        <v/>
      </c>
      <c r="F174" t="str">
        <f t="shared" si="4"/>
        <v/>
      </c>
      <c r="G174" t="str">
        <f>IFERROR(INDEX(Verkäufer[Verkäufer],MATCH(ROUND(nach_Umsatz[[#This Row],[Verkäufernr.]],0),Verkäufer[Nummer],0)),"")</f>
        <v/>
      </c>
      <c r="H174" t="str">
        <f t="shared" si="5"/>
        <v/>
      </c>
    </row>
    <row r="175" spans="1:8" x14ac:dyDescent="0.2">
      <c r="A175" t="str">
        <f>IFERROR(INDEX(Gesamtaufstellung[Kd.nummer],MATCH('nach Umsatz'!C175,Gesamtaufstellung[HSP Ums.],0)),"")</f>
        <v/>
      </c>
      <c r="B175" t="str">
        <f>IFERROR(INDEX(Gesamtaufstellung[Kunde],MATCH(C175,Gesamtaufstellung[HSP Ums.],0)),"")</f>
        <v/>
      </c>
      <c r="C175" s="7" t="str">
        <f>IFERROR(LARGE(Gesamtaufstellung[HSP Ums.],ROW()-3),"")</f>
        <v/>
      </c>
      <c r="D175" s="3" t="str">
        <f>IFERROR(INDEX(Gesamtaufstellung[Marge in %],MATCH('nach Umsatz'!C175,Gesamtaufstellung[HSP Ums.],0)),"")</f>
        <v/>
      </c>
      <c r="E175" s="1" t="str">
        <f>IFERROR(INDEX(Gesamtaufstellung[Rechnungbetrag],MATCH('nach Umsatz'!C175,Gesamtaufstellung[HSP Ums.],0)),"")</f>
        <v/>
      </c>
      <c r="F175" t="str">
        <f t="shared" si="4"/>
        <v/>
      </c>
      <c r="G175" t="str">
        <f>IFERROR(INDEX(Verkäufer[Verkäufer],MATCH(ROUND(nach_Umsatz[[#This Row],[Verkäufernr.]],0),Verkäufer[Nummer],0)),"")</f>
        <v/>
      </c>
      <c r="H175" t="str">
        <f t="shared" si="5"/>
        <v/>
      </c>
    </row>
    <row r="176" spans="1:8" x14ac:dyDescent="0.2">
      <c r="A176" t="str">
        <f>IFERROR(INDEX(Gesamtaufstellung[Kd.nummer],MATCH('nach Umsatz'!C176,Gesamtaufstellung[HSP Ums.],0)),"")</f>
        <v/>
      </c>
      <c r="B176" t="str">
        <f>IFERROR(INDEX(Gesamtaufstellung[Kunde],MATCH(C176,Gesamtaufstellung[HSP Ums.],0)),"")</f>
        <v/>
      </c>
      <c r="C176" s="7" t="str">
        <f>IFERROR(LARGE(Gesamtaufstellung[HSP Ums.],ROW()-3),"")</f>
        <v/>
      </c>
      <c r="D176" s="3" t="str">
        <f>IFERROR(INDEX(Gesamtaufstellung[Marge in %],MATCH('nach Umsatz'!C176,Gesamtaufstellung[HSP Ums.],0)),"")</f>
        <v/>
      </c>
      <c r="E176" s="1" t="str">
        <f>IFERROR(INDEX(Gesamtaufstellung[Rechnungbetrag],MATCH('nach Umsatz'!C176,Gesamtaufstellung[HSP Ums.],0)),"")</f>
        <v/>
      </c>
      <c r="F176" t="str">
        <f t="shared" si="4"/>
        <v/>
      </c>
      <c r="G176" t="str">
        <f>IFERROR(INDEX(Verkäufer[Verkäufer],MATCH(ROUND(nach_Umsatz[[#This Row],[Verkäufernr.]],0),Verkäufer[Nummer],0)),"")</f>
        <v/>
      </c>
      <c r="H176" t="str">
        <f t="shared" si="5"/>
        <v/>
      </c>
    </row>
    <row r="177" spans="1:8" x14ac:dyDescent="0.2">
      <c r="A177" t="str">
        <f>IFERROR(INDEX(Gesamtaufstellung[Kd.nummer],MATCH('nach Umsatz'!C177,Gesamtaufstellung[HSP Ums.],0)),"")</f>
        <v/>
      </c>
      <c r="B177" t="str">
        <f>IFERROR(INDEX(Gesamtaufstellung[Kunde],MATCH(C177,Gesamtaufstellung[HSP Ums.],0)),"")</f>
        <v/>
      </c>
      <c r="C177" s="7" t="str">
        <f>IFERROR(LARGE(Gesamtaufstellung[HSP Ums.],ROW()-3),"")</f>
        <v/>
      </c>
      <c r="D177" s="3" t="str">
        <f>IFERROR(INDEX(Gesamtaufstellung[Marge in %],MATCH('nach Umsatz'!C177,Gesamtaufstellung[HSP Ums.],0)),"")</f>
        <v/>
      </c>
      <c r="E177" s="1" t="str">
        <f>IFERROR(INDEX(Gesamtaufstellung[Rechnungbetrag],MATCH('nach Umsatz'!C177,Gesamtaufstellung[HSP Ums.],0)),"")</f>
        <v/>
      </c>
      <c r="F177" t="str">
        <f t="shared" si="4"/>
        <v/>
      </c>
      <c r="G177" t="str">
        <f>IFERROR(INDEX(Verkäufer[Verkäufer],MATCH(ROUND(nach_Umsatz[[#This Row],[Verkäufernr.]],0),Verkäufer[Nummer],0)),"")</f>
        <v/>
      </c>
      <c r="H177" t="str">
        <f t="shared" si="5"/>
        <v/>
      </c>
    </row>
    <row r="178" spans="1:8" x14ac:dyDescent="0.2">
      <c r="A178" t="str">
        <f>IFERROR(INDEX(Gesamtaufstellung[Kd.nummer],MATCH('nach Umsatz'!C178,Gesamtaufstellung[HSP Ums.],0)),"")</f>
        <v/>
      </c>
      <c r="B178" t="str">
        <f>IFERROR(INDEX(Gesamtaufstellung[Kunde],MATCH(C178,Gesamtaufstellung[HSP Ums.],0)),"")</f>
        <v/>
      </c>
      <c r="C178" s="7" t="str">
        <f>IFERROR(LARGE(Gesamtaufstellung[HSP Ums.],ROW()-3),"")</f>
        <v/>
      </c>
      <c r="D178" s="3" t="str">
        <f>IFERROR(INDEX(Gesamtaufstellung[Marge in %],MATCH('nach Umsatz'!C178,Gesamtaufstellung[HSP Ums.],0)),"")</f>
        <v/>
      </c>
      <c r="E178" s="1" t="str">
        <f>IFERROR(INDEX(Gesamtaufstellung[Rechnungbetrag],MATCH('nach Umsatz'!C178,Gesamtaufstellung[HSP Ums.],0)),"")</f>
        <v/>
      </c>
      <c r="F178" t="str">
        <f t="shared" si="4"/>
        <v/>
      </c>
      <c r="G178" t="str">
        <f>IFERROR(INDEX(Verkäufer[Verkäufer],MATCH(ROUND(nach_Umsatz[[#This Row],[Verkäufernr.]],0),Verkäufer[Nummer],0)),"")</f>
        <v/>
      </c>
      <c r="H178" t="str">
        <f t="shared" si="5"/>
        <v/>
      </c>
    </row>
    <row r="179" spans="1:8" x14ac:dyDescent="0.2">
      <c r="A179" t="str">
        <f>IFERROR(INDEX(Gesamtaufstellung[Kd.nummer],MATCH('nach Umsatz'!C179,Gesamtaufstellung[HSP Ums.],0)),"")</f>
        <v/>
      </c>
      <c r="B179" t="str">
        <f>IFERROR(INDEX(Gesamtaufstellung[Kunde],MATCH(C179,Gesamtaufstellung[HSP Ums.],0)),"")</f>
        <v/>
      </c>
      <c r="C179" s="7" t="str">
        <f>IFERROR(LARGE(Gesamtaufstellung[HSP Ums.],ROW()-3),"")</f>
        <v/>
      </c>
      <c r="D179" s="3" t="str">
        <f>IFERROR(INDEX(Gesamtaufstellung[Marge in %],MATCH('nach Umsatz'!C179,Gesamtaufstellung[HSP Ums.],0)),"")</f>
        <v/>
      </c>
      <c r="E179" s="1" t="str">
        <f>IFERROR(INDEX(Gesamtaufstellung[Rechnungbetrag],MATCH('nach Umsatz'!C179,Gesamtaufstellung[HSP Ums.],0)),"")</f>
        <v/>
      </c>
      <c r="F179" t="str">
        <f t="shared" si="4"/>
        <v/>
      </c>
      <c r="G179" t="str">
        <f>IFERROR(INDEX(Verkäufer[Verkäufer],MATCH(ROUND(nach_Umsatz[[#This Row],[Verkäufernr.]],0),Verkäufer[Nummer],0)),"")</f>
        <v/>
      </c>
      <c r="H179" t="str">
        <f t="shared" si="5"/>
        <v/>
      </c>
    </row>
    <row r="180" spans="1:8" x14ac:dyDescent="0.2">
      <c r="A180" t="str">
        <f>IFERROR(INDEX(Gesamtaufstellung[Kd.nummer],MATCH('nach Umsatz'!C180,Gesamtaufstellung[HSP Ums.],0)),"")</f>
        <v/>
      </c>
      <c r="B180" t="str">
        <f>IFERROR(INDEX(Gesamtaufstellung[Kunde],MATCH(C180,Gesamtaufstellung[HSP Ums.],0)),"")</f>
        <v/>
      </c>
      <c r="C180" s="7" t="str">
        <f>IFERROR(LARGE(Gesamtaufstellung[HSP Ums.],ROW()-3),"")</f>
        <v/>
      </c>
      <c r="D180" s="3" t="str">
        <f>IFERROR(INDEX(Gesamtaufstellung[Marge in %],MATCH('nach Umsatz'!C180,Gesamtaufstellung[HSP Ums.],0)),"")</f>
        <v/>
      </c>
      <c r="E180" s="1" t="str">
        <f>IFERROR(INDEX(Gesamtaufstellung[Rechnungbetrag],MATCH('nach Umsatz'!C180,Gesamtaufstellung[HSP Ums.],0)),"")</f>
        <v/>
      </c>
      <c r="F180" t="str">
        <f t="shared" si="4"/>
        <v/>
      </c>
      <c r="G180" t="str">
        <f>IFERROR(INDEX(Verkäufer[Verkäufer],MATCH(ROUND(nach_Umsatz[[#This Row],[Verkäufernr.]],0),Verkäufer[Nummer],0)),"")</f>
        <v/>
      </c>
      <c r="H180" t="str">
        <f t="shared" si="5"/>
        <v/>
      </c>
    </row>
    <row r="181" spans="1:8" x14ac:dyDescent="0.2">
      <c r="A181" t="str">
        <f>IFERROR(INDEX(Gesamtaufstellung[Kd.nummer],MATCH('nach Umsatz'!C181,Gesamtaufstellung[HSP Ums.],0)),"")</f>
        <v/>
      </c>
      <c r="B181" t="str">
        <f>IFERROR(INDEX(Gesamtaufstellung[Kunde],MATCH(C181,Gesamtaufstellung[HSP Ums.],0)),"")</f>
        <v/>
      </c>
      <c r="C181" s="7" t="str">
        <f>IFERROR(LARGE(Gesamtaufstellung[HSP Ums.],ROW()-3),"")</f>
        <v/>
      </c>
      <c r="D181" s="3" t="str">
        <f>IFERROR(INDEX(Gesamtaufstellung[Marge in %],MATCH('nach Umsatz'!C181,Gesamtaufstellung[HSP Ums.],0)),"")</f>
        <v/>
      </c>
      <c r="E181" s="1" t="str">
        <f>IFERROR(INDEX(Gesamtaufstellung[Rechnungbetrag],MATCH('nach Umsatz'!C181,Gesamtaufstellung[HSP Ums.],0)),"")</f>
        <v/>
      </c>
      <c r="F181" t="str">
        <f t="shared" si="4"/>
        <v/>
      </c>
      <c r="G181" t="str">
        <f>IFERROR(INDEX(Verkäufer[Verkäufer],MATCH(ROUND(nach_Umsatz[[#This Row],[Verkäufernr.]],0),Verkäufer[Nummer],0)),"")</f>
        <v/>
      </c>
      <c r="H181" t="str">
        <f t="shared" si="5"/>
        <v/>
      </c>
    </row>
    <row r="182" spans="1:8" x14ac:dyDescent="0.2">
      <c r="A182" t="str">
        <f>IFERROR(INDEX(Gesamtaufstellung[Kd.nummer],MATCH('nach Umsatz'!C182,Gesamtaufstellung[HSP Ums.],0)),"")</f>
        <v/>
      </c>
      <c r="B182" t="str">
        <f>IFERROR(INDEX(Gesamtaufstellung[Kunde],MATCH(C182,Gesamtaufstellung[HSP Ums.],0)),"")</f>
        <v/>
      </c>
      <c r="C182" s="7" t="str">
        <f>IFERROR(LARGE(Gesamtaufstellung[HSP Ums.],ROW()-3),"")</f>
        <v/>
      </c>
      <c r="D182" s="3" t="str">
        <f>IFERROR(INDEX(Gesamtaufstellung[Marge in %],MATCH('nach Umsatz'!C182,Gesamtaufstellung[HSP Ums.],0)),"")</f>
        <v/>
      </c>
      <c r="E182" s="1" t="str">
        <f>IFERROR(INDEX(Gesamtaufstellung[Rechnungbetrag],MATCH('nach Umsatz'!C182,Gesamtaufstellung[HSP Ums.],0)),"")</f>
        <v/>
      </c>
      <c r="F182" t="str">
        <f t="shared" si="4"/>
        <v/>
      </c>
      <c r="G182" t="str">
        <f>IFERROR(INDEX(Verkäufer[Verkäufer],MATCH(ROUND(nach_Umsatz[[#This Row],[Verkäufernr.]],0),Verkäufer[Nummer],0)),"")</f>
        <v/>
      </c>
      <c r="H182" t="str">
        <f t="shared" si="5"/>
        <v/>
      </c>
    </row>
    <row r="183" spans="1:8" x14ac:dyDescent="0.2">
      <c r="A183" t="str">
        <f>IFERROR(INDEX(Gesamtaufstellung[Kd.nummer],MATCH('nach Umsatz'!C183,Gesamtaufstellung[HSP Ums.],0)),"")</f>
        <v/>
      </c>
      <c r="B183" t="str">
        <f>IFERROR(INDEX(Gesamtaufstellung[Kunde],MATCH(C183,Gesamtaufstellung[HSP Ums.],0)),"")</f>
        <v/>
      </c>
      <c r="C183" s="7" t="str">
        <f>IFERROR(LARGE(Gesamtaufstellung[HSP Ums.],ROW()-3),"")</f>
        <v/>
      </c>
      <c r="D183" s="3" t="str">
        <f>IFERROR(INDEX(Gesamtaufstellung[Marge in %],MATCH('nach Umsatz'!C183,Gesamtaufstellung[HSP Ums.],0)),"")</f>
        <v/>
      </c>
      <c r="E183" s="1" t="str">
        <f>IFERROR(INDEX(Gesamtaufstellung[Rechnungbetrag],MATCH('nach Umsatz'!C183,Gesamtaufstellung[HSP Ums.],0)),"")</f>
        <v/>
      </c>
      <c r="F183" t="str">
        <f t="shared" si="4"/>
        <v/>
      </c>
      <c r="G183" t="str">
        <f>IFERROR(INDEX(Verkäufer[Verkäufer],MATCH(ROUND(nach_Umsatz[[#This Row],[Verkäufernr.]],0),Verkäufer[Nummer],0)),"")</f>
        <v/>
      </c>
      <c r="H183" t="str">
        <f t="shared" si="5"/>
        <v/>
      </c>
    </row>
  </sheetData>
  <pageMargins left="0.7" right="0.7" top="0.78740157499999996" bottom="0.78740157499999996" header="0.3" footer="0.3"/>
  <ignoredErrors>
    <ignoredError sqref="D2" formula="1"/>
    <ignoredError sqref="C4" calculatedColumn="1"/>
  </ignoredErrors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workbookViewId="0">
      <selection activeCell="E4" sqref="E4"/>
    </sheetView>
  </sheetViews>
  <sheetFormatPr baseColWidth="10" defaultRowHeight="14.25" x14ac:dyDescent="0.2"/>
  <cols>
    <col min="1" max="1" width="12.875" customWidth="1"/>
    <col min="3" max="3" width="13.625" style="1" bestFit="1" customWidth="1"/>
    <col min="4" max="4" width="12.625" customWidth="1"/>
    <col min="5" max="5" width="18.625" style="1" customWidth="1"/>
    <col min="6" max="8" width="13.75" customWidth="1"/>
  </cols>
  <sheetData>
    <row r="1" spans="1:8" x14ac:dyDescent="0.2">
      <c r="B1" t="s">
        <v>9</v>
      </c>
      <c r="C1" s="6">
        <f>COUNTIF(A4:A99,"&gt;0")</f>
        <v>21</v>
      </c>
    </row>
    <row r="2" spans="1:8" x14ac:dyDescent="0.2">
      <c r="B2" t="s">
        <v>8</v>
      </c>
      <c r="C2" s="1">
        <f>SUM(C4:C99)</f>
        <v>75976.029399999999</v>
      </c>
      <c r="D2" s="5">
        <f>E2/C2</f>
        <v>8.8838979784853014E-2</v>
      </c>
      <c r="E2" s="1">
        <f>SUM(E4:E99)</f>
        <v>6749.6329399999986</v>
      </c>
    </row>
    <row r="3" spans="1:8" x14ac:dyDescent="0.2">
      <c r="A3" t="s">
        <v>10</v>
      </c>
      <c r="B3" t="s">
        <v>0</v>
      </c>
      <c r="C3" s="1" t="s">
        <v>1</v>
      </c>
      <c r="D3" t="s">
        <v>6</v>
      </c>
      <c r="E3" s="22" t="s">
        <v>3</v>
      </c>
      <c r="F3" t="s">
        <v>14</v>
      </c>
      <c r="G3" t="s">
        <v>11</v>
      </c>
      <c r="H3" t="s">
        <v>25</v>
      </c>
    </row>
    <row r="4" spans="1:8" x14ac:dyDescent="0.2">
      <c r="A4">
        <f>IFERROR(INDEX(Gesamtaufstellung[Kd.nummer],MATCH(E4,Hilfsspalte_Rechnung,0)),"")</f>
        <v>2012336</v>
      </c>
      <c r="B4" t="str">
        <f>IFERROR(INDEX(Gesamtaufstellung[Kunde],MATCH(E4,Hilfsspalte_Rechnung,0)),"")</f>
        <v>Levandovski</v>
      </c>
      <c r="C4" s="7">
        <f>IFERROR(INDEX(Gesamtaufstellung[HSP Ums.],MATCH(E4,Hilfsspalte_Rechnung,0)),"")</f>
        <v>7125.0012999999999</v>
      </c>
      <c r="D4" s="3">
        <f>IFERROR(INDEX(Gesamtaufstellung[Marge in %],MATCH(E4,Hilfsspalte_Rechnung,0)),"")</f>
        <v>7.0000000000000007E-2</v>
      </c>
      <c r="E4" s="1">
        <f t="shared" ref="E4:E35" si="0">IFERROR(LARGE(Hilfsspalte_Rechnung,ROW()-3),"")</f>
        <v>498.75013000000007</v>
      </c>
      <c r="F4" t="str">
        <f>IFERROR(LEFT(A4,2),"")</f>
        <v>20</v>
      </c>
      <c r="G4" t="str">
        <f>IFERROR(INDEX(Verkäufer[Verkäufer],MATCH(ROUND(nach_Ertrag[[#This Row],[Verkäufernr.]],0),Verkäufer[Nummer],0)),"")</f>
        <v>Stefan</v>
      </c>
      <c r="H4">
        <f>IFERROR(_xlfn.RANK.EQ(E4,$E$4:$E$99,0),"")</f>
        <v>1</v>
      </c>
    </row>
    <row r="5" spans="1:8" x14ac:dyDescent="0.2">
      <c r="A5">
        <f>IFERROR(INDEX(Gesamtaufstellung[Kd.nummer],MATCH(E5,Hilfsspalte_Rechnung,0)),"")</f>
        <v>5044578</v>
      </c>
      <c r="B5" t="str">
        <f>IFERROR(INDEX(Gesamtaufstellung[Kunde],MATCH(E5,Hilfsspalte_Rechnung,0)),"")</f>
        <v>Alonso</v>
      </c>
      <c r="C5" s="7">
        <f>IFERROR(INDEX(Gesamtaufstellung[HSP Ums.],MATCH(E5,Hilfsspalte_Rechnung,0)),"")</f>
        <v>6800.0020000000004</v>
      </c>
      <c r="D5" s="3">
        <f>IFERROR(INDEX(Gesamtaufstellung[Marge in %],MATCH(E5,Hilfsspalte_Rechnung,0)),"")</f>
        <v>7.0000000000000007E-2</v>
      </c>
      <c r="E5" s="1">
        <f t="shared" si="0"/>
        <v>476.00020000000006</v>
      </c>
      <c r="F5" t="str">
        <f t="shared" ref="F5:F68" si="1">IFERROR(LEFT(A5,2),"")</f>
        <v>50</v>
      </c>
      <c r="G5" t="str">
        <f>IFERROR(INDEX(Verkäufer[Verkäufer],MATCH(ROUND(nach_Ertrag[[#This Row],[Verkäufernr.]],0),Verkäufer[Nummer],0)),"")</f>
        <v>Angelika</v>
      </c>
      <c r="H5">
        <f t="shared" ref="H5:H68" si="2">IFERROR(_xlfn.RANK.EQ(E5,$E$4:$E$99,0),"")</f>
        <v>2</v>
      </c>
    </row>
    <row r="6" spans="1:8" x14ac:dyDescent="0.2">
      <c r="A6">
        <f>IFERROR(INDEX(Gesamtaufstellung[Kd.nummer],MATCH(E6,Hilfsspalte_Rechnung,0)),"")</f>
        <v>2088586</v>
      </c>
      <c r="B6" t="str">
        <f>IFERROR(INDEX(Gesamtaufstellung[Kunde],MATCH(E6,Hilfsspalte_Rechnung,0)),"")</f>
        <v>Müller</v>
      </c>
      <c r="C6" s="7">
        <f>IFERROR(INDEX(Gesamtaufstellung[HSP Ums.],MATCH(E6,Hilfsspalte_Rechnung,0)),"")</f>
        <v>6432.0018</v>
      </c>
      <c r="D6" s="3">
        <f>IFERROR(INDEX(Gesamtaufstellung[Marge in %],MATCH(E6,Hilfsspalte_Rechnung,0)),"")</f>
        <v>7.0000000000000007E-2</v>
      </c>
      <c r="E6" s="1">
        <f t="shared" si="0"/>
        <v>450.24018000000007</v>
      </c>
      <c r="F6" t="str">
        <f t="shared" si="1"/>
        <v>20</v>
      </c>
      <c r="G6" t="str">
        <f>IFERROR(INDEX(Verkäufer[Verkäufer],MATCH(ROUND(nach_Ertrag[[#This Row],[Verkäufernr.]],0),Verkäufer[Nummer],0)),"")</f>
        <v>Stefan</v>
      </c>
      <c r="H6">
        <f t="shared" si="2"/>
        <v>3</v>
      </c>
    </row>
    <row r="7" spans="1:8" x14ac:dyDescent="0.2">
      <c r="A7">
        <f>IFERROR(INDEX(Gesamtaufstellung[Kd.nummer],MATCH(E7,Hilfsspalte_Rechnung,0)),"")</f>
        <v>4012345</v>
      </c>
      <c r="B7" t="str">
        <f>IFERROR(INDEX(Gesamtaufstellung[Kunde],MATCH(E7,Hilfsspalte_Rechnung,0)),"")</f>
        <v>Hamilton</v>
      </c>
      <c r="C7" s="7">
        <f>IFERROR(INDEX(Gesamtaufstellung[HSP Ums.],MATCH(E7,Hilfsspalte_Rechnung,0)),"")</f>
        <v>6333.0015000000003</v>
      </c>
      <c r="D7" s="3">
        <f>IFERROR(INDEX(Gesamtaufstellung[Marge in %],MATCH(E7,Hilfsspalte_Rechnung,0)),"")</f>
        <v>7.0000000000000007E-2</v>
      </c>
      <c r="E7" s="1">
        <f t="shared" si="0"/>
        <v>443.31015000000008</v>
      </c>
      <c r="F7" t="str">
        <f t="shared" si="1"/>
        <v>40</v>
      </c>
      <c r="G7" t="str">
        <f>IFERROR(INDEX(Verkäufer[Verkäufer],MATCH(ROUND(nach_Ertrag[[#This Row],[Verkäufernr.]],0),Verkäufer[Nummer],0)),"")</f>
        <v>Ralph</v>
      </c>
      <c r="H7">
        <f t="shared" si="2"/>
        <v>4</v>
      </c>
    </row>
    <row r="8" spans="1:8" x14ac:dyDescent="0.2">
      <c r="A8">
        <f>IFERROR(INDEX(Gesamtaufstellung[Kd.nummer],MATCH(E8,Hilfsspalte_Rechnung,0)),"")</f>
        <v>4023654</v>
      </c>
      <c r="B8" t="str">
        <f>IFERROR(INDEX(Gesamtaufstellung[Kunde],MATCH(E8,Hilfsspalte_Rechnung,0)),"")</f>
        <v>Massa</v>
      </c>
      <c r="C8" s="7">
        <f>IFERROR(INDEX(Gesamtaufstellung[HSP Ums.],MATCH(E8,Hilfsspalte_Rechnung,0)),"")</f>
        <v>6210.0021999999999</v>
      </c>
      <c r="D8" s="3">
        <f>IFERROR(INDEX(Gesamtaufstellung[Marge in %],MATCH(E8,Hilfsspalte_Rechnung,0)),"")</f>
        <v>7.0000000000000007E-2</v>
      </c>
      <c r="E8" s="1">
        <f t="shared" si="0"/>
        <v>434.70022000000006</v>
      </c>
      <c r="F8" t="str">
        <f t="shared" si="1"/>
        <v>40</v>
      </c>
      <c r="G8" t="str">
        <f>IFERROR(INDEX(Verkäufer[Verkäufer],MATCH(ROUND(nach_Ertrag[[#This Row],[Verkäufernr.]],0),Verkäufer[Nummer],0)),"")</f>
        <v>Ralph</v>
      </c>
      <c r="H8">
        <f t="shared" si="2"/>
        <v>5</v>
      </c>
    </row>
    <row r="9" spans="1:8" x14ac:dyDescent="0.2">
      <c r="A9">
        <f>IFERROR(INDEX(Gesamtaufstellung[Kd.nummer],MATCH(E9,Hilfsspalte_Rechnung,0)),"")</f>
        <v>3099965</v>
      </c>
      <c r="B9" t="str">
        <f>IFERROR(INDEX(Gesamtaufstellung[Kunde],MATCH(E9,Hilfsspalte_Rechnung,0)),"")</f>
        <v>Ribery</v>
      </c>
      <c r="C9" s="7">
        <f>IFERROR(INDEX(Gesamtaufstellung[HSP Ums.],MATCH(E9,Hilfsspalte_Rechnung,0)),"")</f>
        <v>6210.0010000000002</v>
      </c>
      <c r="D9" s="3">
        <f>IFERROR(INDEX(Gesamtaufstellung[Marge in %],MATCH(E9,Hilfsspalte_Rechnung,0)),"")</f>
        <v>7.0000000000000007E-2</v>
      </c>
      <c r="E9" s="1">
        <f t="shared" si="0"/>
        <v>434.70010000000002</v>
      </c>
      <c r="F9" t="str">
        <f t="shared" si="1"/>
        <v>30</v>
      </c>
      <c r="G9" t="str">
        <f>IFERROR(INDEX(Verkäufer[Verkäufer],MATCH(ROUND(nach_Ertrag[[#This Row],[Verkäufernr.]],0),Verkäufer[Nummer],0)),"")</f>
        <v>Christian</v>
      </c>
      <c r="H9">
        <f t="shared" si="2"/>
        <v>6</v>
      </c>
    </row>
    <row r="10" spans="1:8" x14ac:dyDescent="0.2">
      <c r="A10">
        <f>IFERROR(INDEX(Gesamtaufstellung[Kd.nummer],MATCH(E10,Hilfsspalte_Rechnung,0)),"")</f>
        <v>5011245</v>
      </c>
      <c r="B10" t="str">
        <f>IFERROR(INDEX(Gesamtaufstellung[Kunde],MATCH(E10,Hilfsspalte_Rechnung,0)),"")</f>
        <v>Wehrlein</v>
      </c>
      <c r="C10" s="7">
        <f>IFERROR(INDEX(Gesamtaufstellung[HSP Ums.],MATCH(E10,Hilfsspalte_Rechnung,0)),"")</f>
        <v>4800.0020999999997</v>
      </c>
      <c r="D10" s="3">
        <f>IFERROR(INDEX(Gesamtaufstellung[Marge in %],MATCH(E10,Hilfsspalte_Rechnung,0)),"")</f>
        <v>0.08</v>
      </c>
      <c r="E10" s="1">
        <f t="shared" si="0"/>
        <v>384.00020999999998</v>
      </c>
      <c r="F10" t="str">
        <f t="shared" si="1"/>
        <v>50</v>
      </c>
      <c r="G10" t="str">
        <f>IFERROR(INDEX(Verkäufer[Verkäufer],MATCH(ROUND(nach_Ertrag[[#This Row],[Verkäufernr.]],0),Verkäufer[Nummer],0)),"")</f>
        <v>Angelika</v>
      </c>
      <c r="H10">
        <f t="shared" si="2"/>
        <v>7</v>
      </c>
    </row>
    <row r="11" spans="1:8" x14ac:dyDescent="0.2">
      <c r="A11">
        <f>IFERROR(INDEX(Gesamtaufstellung[Kd.nummer],MATCH(E11,Hilfsspalte_Rechnung,0)),"")</f>
        <v>2088854</v>
      </c>
      <c r="B11" t="str">
        <f>IFERROR(INDEX(Gesamtaufstellung[Kunde],MATCH(E11,Hilfsspalte_Rechnung,0)),"")</f>
        <v>Ballak</v>
      </c>
      <c r="C11" s="7">
        <f>IFERROR(INDEX(Gesamtaufstellung[HSP Ums.],MATCH(E11,Hilfsspalte_Rechnung,0)),"")</f>
        <v>4698.0007999999998</v>
      </c>
      <c r="D11" s="3">
        <f>IFERROR(INDEX(Gesamtaufstellung[Marge in %],MATCH(E11,Hilfsspalte_Rechnung,0)),"")</f>
        <v>0.08</v>
      </c>
      <c r="E11" s="1">
        <f t="shared" si="0"/>
        <v>375.84008000000006</v>
      </c>
      <c r="F11" t="str">
        <f t="shared" si="1"/>
        <v>20</v>
      </c>
      <c r="G11" t="str">
        <f>IFERROR(INDEX(Verkäufer[Verkäufer],MATCH(ROUND(nach_Ertrag[[#This Row],[Verkäufernr.]],0),Verkäufer[Nummer],0)),"")</f>
        <v>Stefan</v>
      </c>
      <c r="H11">
        <f t="shared" si="2"/>
        <v>8</v>
      </c>
    </row>
    <row r="12" spans="1:8" x14ac:dyDescent="0.2">
      <c r="A12">
        <f>IFERROR(INDEX(Gesamtaufstellung[Kd.nummer],MATCH(E12,Hilfsspalte_Rechnung,0)),"")</f>
        <v>2045632</v>
      </c>
      <c r="B12" t="str">
        <f>IFERROR(INDEX(Gesamtaufstellung[Kunde],MATCH(E12,Hilfsspalte_Rechnung,0)),"")</f>
        <v>Perez</v>
      </c>
      <c r="C12" s="7">
        <f>IFERROR(INDEX(Gesamtaufstellung[HSP Ums.],MATCH(E12,Hilfsspalte_Rechnung,0)),"")</f>
        <v>5215.0023000000001</v>
      </c>
      <c r="D12" s="3">
        <f>IFERROR(INDEX(Gesamtaufstellung[Marge in %],MATCH(E12,Hilfsspalte_Rechnung,0)),"")</f>
        <v>7.0000000000000007E-2</v>
      </c>
      <c r="E12" s="1">
        <f t="shared" si="0"/>
        <v>365.05023</v>
      </c>
      <c r="F12" t="str">
        <f t="shared" si="1"/>
        <v>20</v>
      </c>
      <c r="G12" t="str">
        <f>IFERROR(INDEX(Verkäufer[Verkäufer],MATCH(ROUND(nach_Ertrag[[#This Row],[Verkäufernr.]],0),Verkäufer[Nummer],0)),"")</f>
        <v>Stefan</v>
      </c>
      <c r="H12">
        <f t="shared" si="2"/>
        <v>9</v>
      </c>
    </row>
    <row r="13" spans="1:8" x14ac:dyDescent="0.2">
      <c r="A13">
        <f>IFERROR(INDEX(Gesamtaufstellung[Kd.nummer],MATCH(E13,Hilfsspalte_Rechnung,0)),"")</f>
        <v>2044458</v>
      </c>
      <c r="B13" t="str">
        <f>IFERROR(INDEX(Gesamtaufstellung[Kunde],MATCH(E13,Hilfsspalte_Rechnung,0)),"")</f>
        <v>Lahm</v>
      </c>
      <c r="C13" s="7">
        <f>IFERROR(INDEX(Gesamtaufstellung[HSP Ums.],MATCH(E13,Hilfsspalte_Rechnung,0)),"")</f>
        <v>3470.0005999999998</v>
      </c>
      <c r="D13" s="3">
        <f>IFERROR(INDEX(Gesamtaufstellung[Marge in %],MATCH(E13,Hilfsspalte_Rechnung,0)),"")</f>
        <v>0.1</v>
      </c>
      <c r="E13" s="1">
        <f t="shared" si="0"/>
        <v>347.00006000000002</v>
      </c>
      <c r="F13" t="str">
        <f t="shared" si="1"/>
        <v>20</v>
      </c>
      <c r="G13" t="str">
        <f>IFERROR(INDEX(Verkäufer[Verkäufer],MATCH(ROUND(nach_Ertrag[[#This Row],[Verkäufernr.]],0),Verkäufer[Nummer],0)),"")</f>
        <v>Stefan</v>
      </c>
      <c r="H13">
        <f t="shared" si="2"/>
        <v>10</v>
      </c>
    </row>
    <row r="14" spans="1:8" x14ac:dyDescent="0.2">
      <c r="A14">
        <f>IFERROR(INDEX(Gesamtaufstellung[Kd.nummer],MATCH(E14,Hilfsspalte_Rechnung,0)),"")</f>
        <v>1011478</v>
      </c>
      <c r="B14" t="str">
        <f>IFERROR(INDEX(Gesamtaufstellung[Kunde],MATCH(E14,Hilfsspalte_Rechnung,0)),"")</f>
        <v>Ericson</v>
      </c>
      <c r="C14" s="7">
        <f>IFERROR(INDEX(Gesamtaufstellung[HSP Ums.],MATCH(E14,Hilfsspalte_Rechnung,0)),"")</f>
        <v>2650.0005000000001</v>
      </c>
      <c r="D14" s="3">
        <f>IFERROR(INDEX(Gesamtaufstellung[Marge in %],MATCH(E14,Hilfsspalte_Rechnung,0)),"")</f>
        <v>0.12</v>
      </c>
      <c r="E14" s="1">
        <f t="shared" si="0"/>
        <v>318.00004999999999</v>
      </c>
      <c r="F14" t="str">
        <f t="shared" si="1"/>
        <v>10</v>
      </c>
      <c r="G14" t="str">
        <f>IFERROR(INDEX(Verkäufer[Verkäufer],MATCH(ROUND(nach_Ertrag[[#This Row],[Verkäufernr.]],0),Verkäufer[Nummer],0)),"")</f>
        <v>Rene</v>
      </c>
      <c r="H14">
        <f t="shared" si="2"/>
        <v>11</v>
      </c>
    </row>
    <row r="15" spans="1:8" x14ac:dyDescent="0.2">
      <c r="A15">
        <f>IFERROR(INDEX(Gesamtaufstellung[Kd.nummer],MATCH(E15,Hilfsspalte_Rechnung,0)),"")</f>
        <v>3000044</v>
      </c>
      <c r="B15" t="str">
        <f>IFERROR(INDEX(Gesamtaufstellung[Kunde],MATCH(E15,Hilfsspalte_Rechnung,0)),"")</f>
        <v>Riccardo</v>
      </c>
      <c r="C15" s="7">
        <f>IFERROR(INDEX(Gesamtaufstellung[HSP Ums.],MATCH(E15,Hilfsspalte_Rechnung,0)),"")</f>
        <v>2456.0016999999998</v>
      </c>
      <c r="D15" s="3">
        <f>IFERROR(INDEX(Gesamtaufstellung[Marge in %],MATCH(E15,Hilfsspalte_Rechnung,0)),"")</f>
        <v>0.12</v>
      </c>
      <c r="E15" s="1">
        <f t="shared" si="0"/>
        <v>294.72017</v>
      </c>
      <c r="F15" t="str">
        <f t="shared" si="1"/>
        <v>30</v>
      </c>
      <c r="G15" t="str">
        <f>IFERROR(INDEX(Verkäufer[Verkäufer],MATCH(ROUND(nach_Ertrag[[#This Row],[Verkäufernr.]],0),Verkäufer[Nummer],0)),"")</f>
        <v>Christian</v>
      </c>
      <c r="H15">
        <f t="shared" si="2"/>
        <v>12</v>
      </c>
    </row>
    <row r="16" spans="1:8" x14ac:dyDescent="0.2">
      <c r="A16">
        <f>IFERROR(INDEX(Gesamtaufstellung[Kd.nummer],MATCH(E16,Hilfsspalte_Rechnung,0)),"")</f>
        <v>3044786</v>
      </c>
      <c r="B16" t="str">
        <f>IFERROR(INDEX(Gesamtaufstellung[Kunde],MATCH(E16,Hilfsspalte_Rechnung,0)),"")</f>
        <v>Götze</v>
      </c>
      <c r="C16" s="7">
        <f>IFERROR(INDEX(Gesamtaufstellung[HSP Ums.],MATCH(E16,Hilfsspalte_Rechnung,0)),"")</f>
        <v>1863.0009</v>
      </c>
      <c r="D16" s="3">
        <f>IFERROR(INDEX(Gesamtaufstellung[Marge in %],MATCH(E16,Hilfsspalte_Rechnung,0)),"")</f>
        <v>0.15</v>
      </c>
      <c r="E16" s="1">
        <f t="shared" si="0"/>
        <v>279.45008999999999</v>
      </c>
      <c r="F16" t="str">
        <f t="shared" si="1"/>
        <v>30</v>
      </c>
      <c r="G16" t="str">
        <f>IFERROR(INDEX(Verkäufer[Verkäufer],MATCH(ROUND(nach_Ertrag[[#This Row],[Verkäufernr.]],0),Verkäufer[Nummer],0)),"")</f>
        <v>Christian</v>
      </c>
      <c r="H16">
        <f t="shared" si="2"/>
        <v>13</v>
      </c>
    </row>
    <row r="17" spans="1:8" x14ac:dyDescent="0.2">
      <c r="A17">
        <f>IFERROR(INDEX(Gesamtaufstellung[Kd.nummer],MATCH(E17,Hilfsspalte_Rechnung,0)),"")</f>
        <v>1058954</v>
      </c>
      <c r="B17" t="str">
        <f>IFERROR(INDEX(Gesamtaufstellung[Kunde],MATCH(E17,Hilfsspalte_Rechnung,0)),"")</f>
        <v>Räikkönen</v>
      </c>
      <c r="C17" s="7">
        <f>IFERROR(INDEX(Gesamtaufstellung[HSP Ums.],MATCH(E17,Hilfsspalte_Rechnung,0)),"")</f>
        <v>2175.0023999999999</v>
      </c>
      <c r="D17" s="3">
        <f>IFERROR(INDEX(Gesamtaufstellung[Marge in %],MATCH(E17,Hilfsspalte_Rechnung,0)),"")</f>
        <v>0.12</v>
      </c>
      <c r="E17" s="1">
        <f t="shared" si="0"/>
        <v>261.00024000000002</v>
      </c>
      <c r="F17" t="str">
        <f t="shared" si="1"/>
        <v>10</v>
      </c>
      <c r="G17" t="str">
        <f>IFERROR(INDEX(Verkäufer[Verkäufer],MATCH(ROUND(nach_Ertrag[[#This Row],[Verkäufernr.]],0),Verkäufer[Nummer],0)),"")</f>
        <v>Rene</v>
      </c>
      <c r="H17">
        <f t="shared" si="2"/>
        <v>14</v>
      </c>
    </row>
    <row r="18" spans="1:8" x14ac:dyDescent="0.2">
      <c r="A18">
        <f>IFERROR(INDEX(Gesamtaufstellung[Kd.nummer],MATCH(E18,Hilfsspalte_Rechnung,0)),"")</f>
        <v>1024586</v>
      </c>
      <c r="B18" t="str">
        <f>IFERROR(INDEX(Gesamtaufstellung[Kunde],MATCH(E18,Hilfsspalte_Rechnung,0)),"")</f>
        <v>Podolski</v>
      </c>
      <c r="C18" s="7">
        <f>IFERROR(INDEX(Gesamtaufstellung[HSP Ums.],MATCH(E18,Hilfsspalte_Rechnung,0)),"")</f>
        <v>2132.0012000000002</v>
      </c>
      <c r="D18" s="3">
        <f>IFERROR(INDEX(Gesamtaufstellung[Marge in %],MATCH(E18,Hilfsspalte_Rechnung,0)),"")</f>
        <v>0.12</v>
      </c>
      <c r="E18" s="1">
        <f t="shared" si="0"/>
        <v>255.84012000000001</v>
      </c>
      <c r="F18" t="str">
        <f t="shared" si="1"/>
        <v>10</v>
      </c>
      <c r="G18" t="str">
        <f>IFERROR(INDEX(Verkäufer[Verkäufer],MATCH(ROUND(nach_Ertrag[[#This Row],[Verkäufernr.]],0),Verkäufer[Nummer],0)),"")</f>
        <v>Rene</v>
      </c>
      <c r="H18">
        <f t="shared" si="2"/>
        <v>15</v>
      </c>
    </row>
    <row r="19" spans="1:8" x14ac:dyDescent="0.2">
      <c r="A19">
        <f>IFERROR(INDEX(Gesamtaufstellung[Kd.nummer],MATCH(E19,Hilfsspalte_Rechnung,0)),"")</f>
        <v>4056894</v>
      </c>
      <c r="B19" t="str">
        <f>IFERROR(INDEX(Gesamtaufstellung[Kunde],MATCH(E19,Hilfsspalte_Rechnung,0)),"")</f>
        <v>Bottas</v>
      </c>
      <c r="C19" s="7">
        <f>IFERROR(INDEX(Gesamtaufstellung[HSP Ums.],MATCH(E19,Hilfsspalte_Rechnung,0)),"")</f>
        <v>1558.0019</v>
      </c>
      <c r="D19" s="3">
        <f>IFERROR(INDEX(Gesamtaufstellung[Marge in %],MATCH(E19,Hilfsspalte_Rechnung,0)),"")</f>
        <v>0.15</v>
      </c>
      <c r="E19" s="1">
        <f t="shared" si="0"/>
        <v>233.70018999999999</v>
      </c>
      <c r="F19" t="str">
        <f t="shared" si="1"/>
        <v>40</v>
      </c>
      <c r="G19" t="str">
        <f>IFERROR(INDEX(Verkäufer[Verkäufer],MATCH(ROUND(nach_Ertrag[[#This Row],[Verkäufernr.]],0),Verkäufer[Nummer],0)),"")</f>
        <v>Ralph</v>
      </c>
      <c r="H19">
        <f t="shared" si="2"/>
        <v>16</v>
      </c>
    </row>
    <row r="20" spans="1:8" x14ac:dyDescent="0.2">
      <c r="A20">
        <f>IFERROR(INDEX(Gesamtaufstellung[Kd.nummer],MATCH(E20,Hilfsspalte_Rechnung,0)),"")</f>
        <v>1025895</v>
      </c>
      <c r="B20" t="str">
        <f>IFERROR(INDEX(Gesamtaufstellung[Kunde],MATCH(E20,Hilfsspalte_Rechnung,0)),"")</f>
        <v>Hülkenberg</v>
      </c>
      <c r="C20" s="7">
        <f>IFERROR(INDEX(Gesamtaufstellung[HSP Ums.],MATCH(E20,Hilfsspalte_Rechnung,0)),"")</f>
        <v>1460.0003999999999</v>
      </c>
      <c r="D20" s="3">
        <f>IFERROR(INDEX(Gesamtaufstellung[Marge in %],MATCH(E20,Hilfsspalte_Rechnung,0)),"")</f>
        <v>0.15</v>
      </c>
      <c r="E20" s="1">
        <f t="shared" si="0"/>
        <v>219.00004000000001</v>
      </c>
      <c r="F20" t="str">
        <f t="shared" si="1"/>
        <v>10</v>
      </c>
      <c r="G20" t="str">
        <f>IFERROR(INDEX(Verkäufer[Verkäufer],MATCH(ROUND(nach_Ertrag[[#This Row],[Verkäufernr.]],0),Verkäufer[Nummer],0)),"")</f>
        <v>Rene</v>
      </c>
      <c r="H20">
        <f t="shared" si="2"/>
        <v>17</v>
      </c>
    </row>
    <row r="21" spans="1:8" x14ac:dyDescent="0.2">
      <c r="A21">
        <f>IFERROR(INDEX(Gesamtaufstellung[Kd.nummer],MATCH(E21,Hilfsspalte_Rechnung,0)),"")</f>
        <v>2045876</v>
      </c>
      <c r="B21" t="str">
        <f>IFERROR(INDEX(Gesamtaufstellung[Kunde],MATCH(E21,Hilfsspalte_Rechnung,0)),"")</f>
        <v>Neuer</v>
      </c>
      <c r="C21" s="7">
        <f>IFERROR(INDEX(Gesamtaufstellung[HSP Ums.],MATCH(E21,Hilfsspalte_Rechnung,0)),"")</f>
        <v>1160.0007000000001</v>
      </c>
      <c r="D21" s="3">
        <f>IFERROR(INDEX(Gesamtaufstellung[Marge in %],MATCH(E21,Hilfsspalte_Rechnung,0)),"")</f>
        <v>0.15</v>
      </c>
      <c r="E21" s="1">
        <f t="shared" si="0"/>
        <v>174.00006999999999</v>
      </c>
      <c r="F21" t="str">
        <f t="shared" si="1"/>
        <v>20</v>
      </c>
      <c r="G21" t="str">
        <f>IFERROR(INDEX(Verkäufer[Verkäufer],MATCH(ROUND(nach_Ertrag[[#This Row],[Verkäufernr.]],0),Verkäufer[Nummer],0)),"")</f>
        <v>Stefan</v>
      </c>
      <c r="H21">
        <f t="shared" si="2"/>
        <v>18</v>
      </c>
    </row>
    <row r="22" spans="1:8" x14ac:dyDescent="0.2">
      <c r="A22">
        <f>IFERROR(INDEX(Gesamtaufstellung[Kd.nummer],MATCH(E22,Hilfsspalte_Rechnung,0)),"")</f>
        <v>3045786</v>
      </c>
      <c r="B22" t="str">
        <f>IFERROR(INDEX(Gesamtaufstellung[Kunde],MATCH(E22,Hilfsspalte_Rechnung,0)),"")</f>
        <v>Verstappen</v>
      </c>
      <c r="C22" s="7">
        <f>IFERROR(INDEX(Gesamtaufstellung[HSP Ums.],MATCH(E22,Hilfsspalte_Rechnung,0)),"")</f>
        <v>999.00109999999995</v>
      </c>
      <c r="D22" s="3">
        <f>IFERROR(INDEX(Gesamtaufstellung[Marge in %],MATCH(E22,Hilfsspalte_Rechnung,0)),"")</f>
        <v>0.17</v>
      </c>
      <c r="E22" s="1">
        <f t="shared" si="0"/>
        <v>169.83011000000002</v>
      </c>
      <c r="F22" t="str">
        <f t="shared" si="1"/>
        <v>30</v>
      </c>
      <c r="G22" t="str">
        <f>IFERROR(INDEX(Verkäufer[Verkäufer],MATCH(ROUND(nach_Ertrag[[#This Row],[Verkäufernr.]],0),Verkäufer[Nummer],0)),"")</f>
        <v>Christian</v>
      </c>
      <c r="H22">
        <f t="shared" si="2"/>
        <v>19</v>
      </c>
    </row>
    <row r="23" spans="1:8" x14ac:dyDescent="0.2">
      <c r="A23">
        <f>IFERROR(INDEX(Gesamtaufstellung[Kd.nummer],MATCH(E23,Hilfsspalte_Rechnung,0)),"")</f>
        <v>4066325</v>
      </c>
      <c r="B23" t="str">
        <f>IFERROR(INDEX(Gesamtaufstellung[Kunde],MATCH(E23,Hilfsspalte_Rechnung,0)),"")</f>
        <v>Vettel</v>
      </c>
      <c r="C23" s="7">
        <f>IFERROR(INDEX(Gesamtaufstellung[HSP Ums.],MATCH(E23,Hilfsspalte_Rechnung,0)),"")</f>
        <v>1119.0016000000001</v>
      </c>
      <c r="D23" s="3">
        <f>IFERROR(INDEX(Gesamtaufstellung[Marge in %],MATCH(E23,Hilfsspalte_Rechnung,0)),"")</f>
        <v>0.15</v>
      </c>
      <c r="E23" s="1">
        <f t="shared" si="0"/>
        <v>167.85015999999999</v>
      </c>
      <c r="F23" t="str">
        <f t="shared" si="1"/>
        <v>40</v>
      </c>
      <c r="G23" t="str">
        <f>IFERROR(INDEX(Verkäufer[Verkäufer],MATCH(ROUND(nach_Ertrag[[#This Row],[Verkäufernr.]],0),Verkäufer[Nummer],0)),"")</f>
        <v>Ralph</v>
      </c>
      <c r="H23">
        <f t="shared" si="2"/>
        <v>20</v>
      </c>
    </row>
    <row r="24" spans="1:8" x14ac:dyDescent="0.2">
      <c r="A24">
        <f>IFERROR(INDEX(Gesamtaufstellung[Kd.nummer],MATCH(E24,Hilfsspalte_Rechnung,0)),"")</f>
        <v>4044412</v>
      </c>
      <c r="B24" t="str">
        <f>IFERROR(INDEX(Gesamtaufstellung[Kunde],MATCH(E24,Hilfsspalte_Rechnung,0)),"")</f>
        <v>Adler</v>
      </c>
      <c r="C24" s="7">
        <f>IFERROR(INDEX(Gesamtaufstellung[HSP Ums.],MATCH(E24,Hilfsspalte_Rechnung,0)),"")</f>
        <v>1111.0014000000001</v>
      </c>
      <c r="D24" s="3">
        <f>IFERROR(INDEX(Gesamtaufstellung[Marge in %],MATCH(E24,Hilfsspalte_Rechnung,0)),"")</f>
        <v>0.15</v>
      </c>
      <c r="E24" s="1">
        <f t="shared" si="0"/>
        <v>166.65013999999999</v>
      </c>
      <c r="F24" t="str">
        <f t="shared" si="1"/>
        <v>40</v>
      </c>
      <c r="G24" t="str">
        <f>IFERROR(INDEX(Verkäufer[Verkäufer],MATCH(ROUND(nach_Ertrag[[#This Row],[Verkäufernr.]],0),Verkäufer[Nummer],0)),"")</f>
        <v>Ralph</v>
      </c>
      <c r="H24">
        <f t="shared" si="2"/>
        <v>21</v>
      </c>
    </row>
    <row r="25" spans="1:8" x14ac:dyDescent="0.2">
      <c r="A25" t="str">
        <f>IFERROR(INDEX(Gesamtaufstellung[Kd.nummer],MATCH(E25,Hilfsspalte_Rechnung,0)),"")</f>
        <v/>
      </c>
      <c r="B25" t="str">
        <f>IFERROR(INDEX(Gesamtaufstellung[Kunde],MATCH(E25,Hilfsspalte_Rechnung,0)),"")</f>
        <v/>
      </c>
      <c r="C25" s="7" t="str">
        <f>IFERROR(INDEX(Gesamtaufstellung[HSP Ums.],MATCH(E25,Hilfsspalte_Rechnung,0)),"")</f>
        <v/>
      </c>
      <c r="D25" s="3" t="str">
        <f>IFERROR(INDEX(Gesamtaufstellung[Marge in %],MATCH(E25,Hilfsspalte_Rechnung,0)),"")</f>
        <v/>
      </c>
      <c r="E25" s="1" t="str">
        <f t="shared" si="0"/>
        <v/>
      </c>
      <c r="F25" t="str">
        <f t="shared" si="1"/>
        <v/>
      </c>
      <c r="G25" t="str">
        <f>IFERROR(INDEX(Verkäufer[Verkäufer],MATCH(ROUND(nach_Ertrag[[#This Row],[Verkäufernr.]],0),Verkäufer[Nummer],0)),"")</f>
        <v/>
      </c>
      <c r="H25" t="str">
        <f t="shared" si="2"/>
        <v/>
      </c>
    </row>
    <row r="26" spans="1:8" x14ac:dyDescent="0.2">
      <c r="A26" t="str">
        <f>IFERROR(INDEX(Gesamtaufstellung[Kd.nummer],MATCH(E26,Hilfsspalte_Rechnung,0)),"")</f>
        <v/>
      </c>
      <c r="B26" t="str">
        <f>IFERROR(INDEX(Gesamtaufstellung[Kunde],MATCH(E26,Hilfsspalte_Rechnung,0)),"")</f>
        <v/>
      </c>
      <c r="C26" s="7" t="str">
        <f>IFERROR(INDEX(Gesamtaufstellung[HSP Ums.],MATCH(E26,Hilfsspalte_Rechnung,0)),"")</f>
        <v/>
      </c>
      <c r="D26" s="3" t="str">
        <f>IFERROR(INDEX(Gesamtaufstellung[Marge in %],MATCH(E26,Hilfsspalte_Rechnung,0)),"")</f>
        <v/>
      </c>
      <c r="E26" s="1" t="str">
        <f t="shared" si="0"/>
        <v/>
      </c>
      <c r="F26" t="str">
        <f t="shared" si="1"/>
        <v/>
      </c>
      <c r="G26" t="str">
        <f>IFERROR(INDEX(Verkäufer[Verkäufer],MATCH(ROUND(nach_Ertrag[[#This Row],[Verkäufernr.]],0),Verkäufer[Nummer],0)),"")</f>
        <v/>
      </c>
      <c r="H26" t="str">
        <f t="shared" si="2"/>
        <v/>
      </c>
    </row>
    <row r="27" spans="1:8" x14ac:dyDescent="0.2">
      <c r="A27" t="str">
        <f>IFERROR(INDEX(Gesamtaufstellung[Kd.nummer],MATCH(E27,Hilfsspalte_Rechnung,0)),"")</f>
        <v/>
      </c>
      <c r="B27" t="str">
        <f>IFERROR(INDEX(Gesamtaufstellung[Kunde],MATCH(E27,Hilfsspalte_Rechnung,0)),"")</f>
        <v/>
      </c>
      <c r="C27" s="7" t="str">
        <f>IFERROR(INDEX(Gesamtaufstellung[HSP Ums.],MATCH(E27,Hilfsspalte_Rechnung,0)),"")</f>
        <v/>
      </c>
      <c r="D27" s="3" t="str">
        <f>IFERROR(INDEX(Gesamtaufstellung[Marge in %],MATCH(E27,Hilfsspalte_Rechnung,0)),"")</f>
        <v/>
      </c>
      <c r="E27" s="1" t="str">
        <f t="shared" si="0"/>
        <v/>
      </c>
      <c r="F27" t="str">
        <f t="shared" si="1"/>
        <v/>
      </c>
      <c r="G27" t="str">
        <f>IFERROR(INDEX(Verkäufer[Verkäufer],MATCH(ROUND(nach_Ertrag[[#This Row],[Verkäufernr.]],0),Verkäufer[Nummer],0)),"")</f>
        <v/>
      </c>
      <c r="H27" t="str">
        <f t="shared" si="2"/>
        <v/>
      </c>
    </row>
    <row r="28" spans="1:8" x14ac:dyDescent="0.2">
      <c r="A28" t="str">
        <f>IFERROR(INDEX(Gesamtaufstellung[Kd.nummer],MATCH(E28,Hilfsspalte_Rechnung,0)),"")</f>
        <v/>
      </c>
      <c r="B28" t="str">
        <f>IFERROR(INDEX(Gesamtaufstellung[Kunde],MATCH(E28,Hilfsspalte_Rechnung,0)),"")</f>
        <v/>
      </c>
      <c r="C28" s="7" t="str">
        <f>IFERROR(INDEX(Gesamtaufstellung[HSP Ums.],MATCH(E28,Hilfsspalte_Rechnung,0)),"")</f>
        <v/>
      </c>
      <c r="D28" s="3" t="str">
        <f>IFERROR(INDEX(Gesamtaufstellung[Marge in %],MATCH(E28,Hilfsspalte_Rechnung,0)),"")</f>
        <v/>
      </c>
      <c r="E28" s="1" t="str">
        <f t="shared" si="0"/>
        <v/>
      </c>
      <c r="F28" t="str">
        <f t="shared" si="1"/>
        <v/>
      </c>
      <c r="G28" t="str">
        <f>IFERROR(INDEX(Verkäufer[Verkäufer],MATCH(ROUND(nach_Ertrag[[#This Row],[Verkäufernr.]],0),Verkäufer[Nummer],0)),"")</f>
        <v/>
      </c>
      <c r="H28" t="str">
        <f t="shared" si="2"/>
        <v/>
      </c>
    </row>
    <row r="29" spans="1:8" x14ac:dyDescent="0.2">
      <c r="A29" t="str">
        <f>IFERROR(INDEX(Gesamtaufstellung[Kd.nummer],MATCH(E29,Hilfsspalte_Rechnung,0)),"")</f>
        <v/>
      </c>
      <c r="B29" t="str">
        <f>IFERROR(INDEX(Gesamtaufstellung[Kunde],MATCH(E29,Hilfsspalte_Rechnung,0)),"")</f>
        <v/>
      </c>
      <c r="C29" s="7" t="str">
        <f>IFERROR(INDEX(Gesamtaufstellung[HSP Ums.],MATCH(E29,Hilfsspalte_Rechnung,0)),"")</f>
        <v/>
      </c>
      <c r="D29" s="3" t="str">
        <f>IFERROR(INDEX(Gesamtaufstellung[Marge in %],MATCH(E29,Hilfsspalte_Rechnung,0)),"")</f>
        <v/>
      </c>
      <c r="E29" s="1" t="str">
        <f t="shared" si="0"/>
        <v/>
      </c>
      <c r="F29" t="str">
        <f t="shared" si="1"/>
        <v/>
      </c>
      <c r="G29" t="str">
        <f>IFERROR(INDEX(Verkäufer[Verkäufer],MATCH(ROUND(nach_Ertrag[[#This Row],[Verkäufernr.]],0),Verkäufer[Nummer],0)),"")</f>
        <v/>
      </c>
      <c r="H29" t="str">
        <f t="shared" si="2"/>
        <v/>
      </c>
    </row>
    <row r="30" spans="1:8" x14ac:dyDescent="0.2">
      <c r="A30" t="str">
        <f>IFERROR(INDEX(Gesamtaufstellung[Kd.nummer],MATCH(E30,Hilfsspalte_Rechnung,0)),"")</f>
        <v/>
      </c>
      <c r="B30" t="str">
        <f>IFERROR(INDEX(Gesamtaufstellung[Kunde],MATCH(E30,Hilfsspalte_Rechnung,0)),"")</f>
        <v/>
      </c>
      <c r="C30" s="7" t="str">
        <f>IFERROR(INDEX(Gesamtaufstellung[HSP Ums.],MATCH(E30,Hilfsspalte_Rechnung,0)),"")</f>
        <v/>
      </c>
      <c r="D30" s="3" t="str">
        <f>IFERROR(INDEX(Gesamtaufstellung[Marge in %],MATCH(E30,Hilfsspalte_Rechnung,0)),"")</f>
        <v/>
      </c>
      <c r="E30" s="1" t="str">
        <f t="shared" si="0"/>
        <v/>
      </c>
      <c r="F30" t="str">
        <f t="shared" si="1"/>
        <v/>
      </c>
      <c r="G30" t="str">
        <f>IFERROR(INDEX(Verkäufer[Verkäufer],MATCH(ROUND(nach_Ertrag[[#This Row],[Verkäufernr.]],0),Verkäufer[Nummer],0)),"")</f>
        <v/>
      </c>
      <c r="H30" t="str">
        <f t="shared" si="2"/>
        <v/>
      </c>
    </row>
    <row r="31" spans="1:8" x14ac:dyDescent="0.2">
      <c r="A31" t="str">
        <f>IFERROR(INDEX(Gesamtaufstellung[Kd.nummer],MATCH(E31,Hilfsspalte_Rechnung,0)),"")</f>
        <v/>
      </c>
      <c r="B31" t="str">
        <f>IFERROR(INDEX(Gesamtaufstellung[Kunde],MATCH(E31,Hilfsspalte_Rechnung,0)),"")</f>
        <v/>
      </c>
      <c r="C31" s="7" t="str">
        <f>IFERROR(INDEX(Gesamtaufstellung[HSP Ums.],MATCH(E31,Hilfsspalte_Rechnung,0)),"")</f>
        <v/>
      </c>
      <c r="D31" s="3" t="str">
        <f>IFERROR(INDEX(Gesamtaufstellung[Marge in %],MATCH(E31,Hilfsspalte_Rechnung,0)),"")</f>
        <v/>
      </c>
      <c r="E31" s="1" t="str">
        <f t="shared" si="0"/>
        <v/>
      </c>
      <c r="F31" t="str">
        <f t="shared" si="1"/>
        <v/>
      </c>
      <c r="G31" t="str">
        <f>IFERROR(INDEX(Verkäufer[Verkäufer],MATCH(ROUND(nach_Ertrag[[#This Row],[Verkäufernr.]],0),Verkäufer[Nummer],0)),"")</f>
        <v/>
      </c>
      <c r="H31" t="str">
        <f t="shared" si="2"/>
        <v/>
      </c>
    </row>
    <row r="32" spans="1:8" x14ac:dyDescent="0.2">
      <c r="A32" t="str">
        <f>IFERROR(INDEX(Gesamtaufstellung[Kd.nummer],MATCH(E32,Hilfsspalte_Rechnung,0)),"")</f>
        <v/>
      </c>
      <c r="B32" t="str">
        <f>IFERROR(INDEX(Gesamtaufstellung[Kunde],MATCH(E32,Hilfsspalte_Rechnung,0)),"")</f>
        <v/>
      </c>
      <c r="C32" s="7" t="str">
        <f>IFERROR(INDEX(Gesamtaufstellung[HSP Ums.],MATCH(E32,Hilfsspalte_Rechnung,0)),"")</f>
        <v/>
      </c>
      <c r="D32" s="3" t="str">
        <f>IFERROR(INDEX(Gesamtaufstellung[Marge in %],MATCH(E32,Hilfsspalte_Rechnung,0)),"")</f>
        <v/>
      </c>
      <c r="E32" s="1" t="str">
        <f t="shared" si="0"/>
        <v/>
      </c>
      <c r="F32" t="str">
        <f t="shared" si="1"/>
        <v/>
      </c>
      <c r="G32" t="str">
        <f>IFERROR(INDEX(Verkäufer[Verkäufer],MATCH(ROUND(nach_Ertrag[[#This Row],[Verkäufernr.]],0),Verkäufer[Nummer],0)),"")</f>
        <v/>
      </c>
      <c r="H32" t="str">
        <f t="shared" si="2"/>
        <v/>
      </c>
    </row>
    <row r="33" spans="1:8" x14ac:dyDescent="0.2">
      <c r="A33" t="str">
        <f>IFERROR(INDEX(Gesamtaufstellung[Kd.nummer],MATCH(E33,Hilfsspalte_Rechnung,0)),"")</f>
        <v/>
      </c>
      <c r="B33" t="str">
        <f>IFERROR(INDEX(Gesamtaufstellung[Kunde],MATCH(E33,Hilfsspalte_Rechnung,0)),"")</f>
        <v/>
      </c>
      <c r="C33" s="7" t="str">
        <f>IFERROR(INDEX(Gesamtaufstellung[HSP Ums.],MATCH(E33,Hilfsspalte_Rechnung,0)),"")</f>
        <v/>
      </c>
      <c r="D33" s="3" t="str">
        <f>IFERROR(INDEX(Gesamtaufstellung[Marge in %],MATCH(E33,Hilfsspalte_Rechnung,0)),"")</f>
        <v/>
      </c>
      <c r="E33" s="1" t="str">
        <f t="shared" si="0"/>
        <v/>
      </c>
      <c r="F33" t="str">
        <f t="shared" si="1"/>
        <v/>
      </c>
      <c r="G33" t="str">
        <f>IFERROR(INDEX(Verkäufer[Verkäufer],MATCH(ROUND(nach_Ertrag[[#This Row],[Verkäufernr.]],0),Verkäufer[Nummer],0)),"")</f>
        <v/>
      </c>
      <c r="H33" t="str">
        <f t="shared" si="2"/>
        <v/>
      </c>
    </row>
    <row r="34" spans="1:8" x14ac:dyDescent="0.2">
      <c r="A34" t="str">
        <f>IFERROR(INDEX(Gesamtaufstellung[Kd.nummer],MATCH(E34,Hilfsspalte_Rechnung,0)),"")</f>
        <v/>
      </c>
      <c r="B34" t="str">
        <f>IFERROR(INDEX(Gesamtaufstellung[Kunde],MATCH(E34,Hilfsspalte_Rechnung,0)),"")</f>
        <v/>
      </c>
      <c r="C34" s="7" t="str">
        <f>IFERROR(INDEX(Gesamtaufstellung[HSP Ums.],MATCH(E34,Hilfsspalte_Rechnung,0)),"")</f>
        <v/>
      </c>
      <c r="D34" s="3" t="str">
        <f>IFERROR(INDEX(Gesamtaufstellung[Marge in %],MATCH(E34,Hilfsspalte_Rechnung,0)),"")</f>
        <v/>
      </c>
      <c r="E34" s="1" t="str">
        <f t="shared" si="0"/>
        <v/>
      </c>
      <c r="F34" t="str">
        <f t="shared" si="1"/>
        <v/>
      </c>
      <c r="G34" t="str">
        <f>IFERROR(INDEX(Verkäufer[Verkäufer],MATCH(ROUND(nach_Ertrag[[#This Row],[Verkäufernr.]],0),Verkäufer[Nummer],0)),"")</f>
        <v/>
      </c>
      <c r="H34" t="str">
        <f t="shared" si="2"/>
        <v/>
      </c>
    </row>
    <row r="35" spans="1:8" x14ac:dyDescent="0.2">
      <c r="A35" t="str">
        <f>IFERROR(INDEX(Gesamtaufstellung[Kd.nummer],MATCH(E35,Hilfsspalte_Rechnung,0)),"")</f>
        <v/>
      </c>
      <c r="B35" t="str">
        <f>IFERROR(INDEX(Gesamtaufstellung[Kunde],MATCH(E35,Hilfsspalte_Rechnung,0)),"")</f>
        <v/>
      </c>
      <c r="C35" s="7" t="str">
        <f>IFERROR(INDEX(Gesamtaufstellung[HSP Ums.],MATCH(E35,Hilfsspalte_Rechnung,0)),"")</f>
        <v/>
      </c>
      <c r="D35" s="3" t="str">
        <f>IFERROR(INDEX(Gesamtaufstellung[Marge in %],MATCH(E35,Hilfsspalte_Rechnung,0)),"")</f>
        <v/>
      </c>
      <c r="E35" s="1" t="str">
        <f t="shared" si="0"/>
        <v/>
      </c>
      <c r="F35" t="str">
        <f t="shared" si="1"/>
        <v/>
      </c>
      <c r="G35" t="str">
        <f>IFERROR(INDEX(Verkäufer[Verkäufer],MATCH(ROUND(nach_Ertrag[[#This Row],[Verkäufernr.]],0),Verkäufer[Nummer],0)),"")</f>
        <v/>
      </c>
      <c r="H35" t="str">
        <f t="shared" si="2"/>
        <v/>
      </c>
    </row>
    <row r="36" spans="1:8" x14ac:dyDescent="0.2">
      <c r="A36" t="str">
        <f>IFERROR(INDEX(Gesamtaufstellung[Kd.nummer],MATCH(E36,Hilfsspalte_Rechnung,0)),"")</f>
        <v/>
      </c>
      <c r="B36" t="str">
        <f>IFERROR(INDEX(Gesamtaufstellung[Kunde],MATCH(E36,Hilfsspalte_Rechnung,0)),"")</f>
        <v/>
      </c>
      <c r="C36" s="7" t="str">
        <f>IFERROR(INDEX(Gesamtaufstellung[HSP Ums.],MATCH(E36,Hilfsspalte_Rechnung,0)),"")</f>
        <v/>
      </c>
      <c r="D36" s="3" t="str">
        <f>IFERROR(INDEX(Gesamtaufstellung[Marge in %],MATCH(E36,Hilfsspalte_Rechnung,0)),"")</f>
        <v/>
      </c>
      <c r="E36" s="1" t="str">
        <f t="shared" ref="E36:E67" si="3">IFERROR(LARGE(Hilfsspalte_Rechnung,ROW()-3),"")</f>
        <v/>
      </c>
      <c r="F36" t="str">
        <f t="shared" si="1"/>
        <v/>
      </c>
      <c r="G36" t="str">
        <f>IFERROR(INDEX(Verkäufer[Verkäufer],MATCH(ROUND(nach_Ertrag[[#This Row],[Verkäufernr.]],0),Verkäufer[Nummer],0)),"")</f>
        <v/>
      </c>
      <c r="H36" t="str">
        <f t="shared" si="2"/>
        <v/>
      </c>
    </row>
    <row r="37" spans="1:8" x14ac:dyDescent="0.2">
      <c r="A37" t="str">
        <f>IFERROR(INDEX(Gesamtaufstellung[Kd.nummer],MATCH(E37,Hilfsspalte_Rechnung,0)),"")</f>
        <v/>
      </c>
      <c r="B37" t="str">
        <f>IFERROR(INDEX(Gesamtaufstellung[Kunde],MATCH(E37,Hilfsspalte_Rechnung,0)),"")</f>
        <v/>
      </c>
      <c r="C37" s="7" t="str">
        <f>IFERROR(INDEX(Gesamtaufstellung[HSP Ums.],MATCH(E37,Hilfsspalte_Rechnung,0)),"")</f>
        <v/>
      </c>
      <c r="D37" s="3" t="str">
        <f>IFERROR(INDEX(Gesamtaufstellung[Marge in %],MATCH(E37,Hilfsspalte_Rechnung,0)),"")</f>
        <v/>
      </c>
      <c r="E37" s="1" t="str">
        <f t="shared" si="3"/>
        <v/>
      </c>
      <c r="F37" t="str">
        <f t="shared" si="1"/>
        <v/>
      </c>
      <c r="G37" t="str">
        <f>IFERROR(INDEX(Verkäufer[Verkäufer],MATCH(ROUND(nach_Ertrag[[#This Row],[Verkäufernr.]],0),Verkäufer[Nummer],0)),"")</f>
        <v/>
      </c>
      <c r="H37" t="str">
        <f t="shared" si="2"/>
        <v/>
      </c>
    </row>
    <row r="38" spans="1:8" x14ac:dyDescent="0.2">
      <c r="A38" t="str">
        <f>IFERROR(INDEX(Gesamtaufstellung[Kd.nummer],MATCH(E38,Hilfsspalte_Rechnung,0)),"")</f>
        <v/>
      </c>
      <c r="B38" t="str">
        <f>IFERROR(INDEX(Gesamtaufstellung[Kunde],MATCH(E38,Hilfsspalte_Rechnung,0)),"")</f>
        <v/>
      </c>
      <c r="C38" s="7" t="str">
        <f>IFERROR(INDEX(Gesamtaufstellung[HSP Ums.],MATCH(E38,Hilfsspalte_Rechnung,0)),"")</f>
        <v/>
      </c>
      <c r="D38" s="3" t="str">
        <f>IFERROR(INDEX(Gesamtaufstellung[Marge in %],MATCH(E38,Hilfsspalte_Rechnung,0)),"")</f>
        <v/>
      </c>
      <c r="E38" s="1" t="str">
        <f t="shared" si="3"/>
        <v/>
      </c>
      <c r="F38" t="str">
        <f t="shared" si="1"/>
        <v/>
      </c>
      <c r="G38" t="str">
        <f>IFERROR(INDEX(Verkäufer[Verkäufer],MATCH(ROUND(nach_Ertrag[[#This Row],[Verkäufernr.]],0),Verkäufer[Nummer],0)),"")</f>
        <v/>
      </c>
      <c r="H38" t="str">
        <f t="shared" si="2"/>
        <v/>
      </c>
    </row>
    <row r="39" spans="1:8" x14ac:dyDescent="0.2">
      <c r="A39" t="str">
        <f>IFERROR(INDEX(Gesamtaufstellung[Kd.nummer],MATCH(E39,Hilfsspalte_Rechnung,0)),"")</f>
        <v/>
      </c>
      <c r="B39" t="str">
        <f>IFERROR(INDEX(Gesamtaufstellung[Kunde],MATCH(E39,Hilfsspalte_Rechnung,0)),"")</f>
        <v/>
      </c>
      <c r="C39" s="7" t="str">
        <f>IFERROR(INDEX(Gesamtaufstellung[HSP Ums.],MATCH(E39,Hilfsspalte_Rechnung,0)),"")</f>
        <v/>
      </c>
      <c r="D39" s="3" t="str">
        <f>IFERROR(INDEX(Gesamtaufstellung[Marge in %],MATCH(E39,Hilfsspalte_Rechnung,0)),"")</f>
        <v/>
      </c>
      <c r="E39" s="1" t="str">
        <f t="shared" si="3"/>
        <v/>
      </c>
      <c r="F39" t="str">
        <f t="shared" si="1"/>
        <v/>
      </c>
      <c r="G39" t="str">
        <f>IFERROR(INDEX(Verkäufer[Verkäufer],MATCH(ROUND(nach_Ertrag[[#This Row],[Verkäufernr.]],0),Verkäufer[Nummer],0)),"")</f>
        <v/>
      </c>
      <c r="H39" t="str">
        <f t="shared" si="2"/>
        <v/>
      </c>
    </row>
    <row r="40" spans="1:8" x14ac:dyDescent="0.2">
      <c r="A40" t="str">
        <f>IFERROR(INDEX(Gesamtaufstellung[Kd.nummer],MATCH(E40,Hilfsspalte_Rechnung,0)),"")</f>
        <v/>
      </c>
      <c r="B40" t="str">
        <f>IFERROR(INDEX(Gesamtaufstellung[Kunde],MATCH(E40,Hilfsspalte_Rechnung,0)),"")</f>
        <v/>
      </c>
      <c r="C40" s="7" t="str">
        <f>IFERROR(INDEX(Gesamtaufstellung[HSP Ums.],MATCH(E40,Hilfsspalte_Rechnung,0)),"")</f>
        <v/>
      </c>
      <c r="D40" s="3" t="str">
        <f>IFERROR(INDEX(Gesamtaufstellung[Marge in %],MATCH(E40,Hilfsspalte_Rechnung,0)),"")</f>
        <v/>
      </c>
      <c r="E40" s="1" t="str">
        <f t="shared" si="3"/>
        <v/>
      </c>
      <c r="F40" t="str">
        <f t="shared" si="1"/>
        <v/>
      </c>
      <c r="G40" t="str">
        <f>IFERROR(INDEX(Verkäufer[Verkäufer],MATCH(ROUND(nach_Ertrag[[#This Row],[Verkäufernr.]],0),Verkäufer[Nummer],0)),"")</f>
        <v/>
      </c>
      <c r="H40" t="str">
        <f t="shared" si="2"/>
        <v/>
      </c>
    </row>
    <row r="41" spans="1:8" x14ac:dyDescent="0.2">
      <c r="A41" t="str">
        <f>IFERROR(INDEX(Gesamtaufstellung[Kd.nummer],MATCH(E41,Hilfsspalte_Rechnung,0)),"")</f>
        <v/>
      </c>
      <c r="B41" t="str">
        <f>IFERROR(INDEX(Gesamtaufstellung[Kunde],MATCH(E41,Hilfsspalte_Rechnung,0)),"")</f>
        <v/>
      </c>
      <c r="C41" s="7" t="str">
        <f>IFERROR(INDEX(Gesamtaufstellung[HSP Ums.],MATCH(E41,Hilfsspalte_Rechnung,0)),"")</f>
        <v/>
      </c>
      <c r="D41" s="3" t="str">
        <f>IFERROR(INDEX(Gesamtaufstellung[Marge in %],MATCH(E41,Hilfsspalte_Rechnung,0)),"")</f>
        <v/>
      </c>
      <c r="E41" s="1" t="str">
        <f t="shared" si="3"/>
        <v/>
      </c>
      <c r="F41" t="str">
        <f t="shared" si="1"/>
        <v/>
      </c>
      <c r="G41" t="str">
        <f>IFERROR(INDEX(Verkäufer[Verkäufer],MATCH(ROUND(nach_Ertrag[[#This Row],[Verkäufernr.]],0),Verkäufer[Nummer],0)),"")</f>
        <v/>
      </c>
      <c r="H41" t="str">
        <f t="shared" si="2"/>
        <v/>
      </c>
    </row>
    <row r="42" spans="1:8" x14ac:dyDescent="0.2">
      <c r="A42" t="str">
        <f>IFERROR(INDEX(Gesamtaufstellung[Kd.nummer],MATCH(E42,Hilfsspalte_Rechnung,0)),"")</f>
        <v/>
      </c>
      <c r="B42" t="str">
        <f>IFERROR(INDEX(Gesamtaufstellung[Kunde],MATCH(E42,Hilfsspalte_Rechnung,0)),"")</f>
        <v/>
      </c>
      <c r="C42" s="7" t="str">
        <f>IFERROR(INDEX(Gesamtaufstellung[HSP Ums.],MATCH(E42,Hilfsspalte_Rechnung,0)),"")</f>
        <v/>
      </c>
      <c r="D42" s="3" t="str">
        <f>IFERROR(INDEX(Gesamtaufstellung[Marge in %],MATCH(E42,Hilfsspalte_Rechnung,0)),"")</f>
        <v/>
      </c>
      <c r="E42" s="1" t="str">
        <f t="shared" si="3"/>
        <v/>
      </c>
      <c r="F42" t="str">
        <f t="shared" si="1"/>
        <v/>
      </c>
      <c r="G42" t="str">
        <f>IFERROR(INDEX(Verkäufer[Verkäufer],MATCH(ROUND(nach_Ertrag[[#This Row],[Verkäufernr.]],0),Verkäufer[Nummer],0)),"")</f>
        <v/>
      </c>
      <c r="H42" t="str">
        <f t="shared" si="2"/>
        <v/>
      </c>
    </row>
    <row r="43" spans="1:8" x14ac:dyDescent="0.2">
      <c r="A43" t="str">
        <f>IFERROR(INDEX(Gesamtaufstellung[Kd.nummer],MATCH(E43,Hilfsspalte_Rechnung,0)),"")</f>
        <v/>
      </c>
      <c r="B43" t="str">
        <f>IFERROR(INDEX(Gesamtaufstellung[Kunde],MATCH(E43,Hilfsspalte_Rechnung,0)),"")</f>
        <v/>
      </c>
      <c r="C43" s="7" t="str">
        <f>IFERROR(INDEX(Gesamtaufstellung[HSP Ums.],MATCH(E43,Hilfsspalte_Rechnung,0)),"")</f>
        <v/>
      </c>
      <c r="D43" s="3" t="str">
        <f>IFERROR(INDEX(Gesamtaufstellung[Marge in %],MATCH(E43,Hilfsspalte_Rechnung,0)),"")</f>
        <v/>
      </c>
      <c r="E43" s="1" t="str">
        <f t="shared" si="3"/>
        <v/>
      </c>
      <c r="F43" t="str">
        <f t="shared" si="1"/>
        <v/>
      </c>
      <c r="G43" t="str">
        <f>IFERROR(INDEX(Verkäufer[Verkäufer],MATCH(ROUND(nach_Ertrag[[#This Row],[Verkäufernr.]],0),Verkäufer[Nummer],0)),"")</f>
        <v/>
      </c>
      <c r="H43" t="str">
        <f t="shared" si="2"/>
        <v/>
      </c>
    </row>
    <row r="44" spans="1:8" x14ac:dyDescent="0.2">
      <c r="A44" t="str">
        <f>IFERROR(INDEX(Gesamtaufstellung[Kd.nummer],MATCH(E44,Hilfsspalte_Rechnung,0)),"")</f>
        <v/>
      </c>
      <c r="B44" t="str">
        <f>IFERROR(INDEX(Gesamtaufstellung[Kunde],MATCH(E44,Hilfsspalte_Rechnung,0)),"")</f>
        <v/>
      </c>
      <c r="C44" s="7" t="str">
        <f>IFERROR(INDEX(Gesamtaufstellung[HSP Ums.],MATCH(E44,Hilfsspalte_Rechnung,0)),"")</f>
        <v/>
      </c>
      <c r="D44" s="3" t="str">
        <f>IFERROR(INDEX(Gesamtaufstellung[Marge in %],MATCH(E44,Hilfsspalte_Rechnung,0)),"")</f>
        <v/>
      </c>
      <c r="E44" s="1" t="str">
        <f t="shared" si="3"/>
        <v/>
      </c>
      <c r="F44" t="str">
        <f t="shared" si="1"/>
        <v/>
      </c>
      <c r="G44" t="str">
        <f>IFERROR(INDEX(Verkäufer[Verkäufer],MATCH(ROUND(nach_Ertrag[[#This Row],[Verkäufernr.]],0),Verkäufer[Nummer],0)),"")</f>
        <v/>
      </c>
      <c r="H44" t="str">
        <f t="shared" si="2"/>
        <v/>
      </c>
    </row>
    <row r="45" spans="1:8" x14ac:dyDescent="0.2">
      <c r="A45" t="str">
        <f>IFERROR(INDEX(Gesamtaufstellung[Kd.nummer],MATCH(E45,Hilfsspalte_Rechnung,0)),"")</f>
        <v/>
      </c>
      <c r="B45" t="str">
        <f>IFERROR(INDEX(Gesamtaufstellung[Kunde],MATCH(E45,Hilfsspalte_Rechnung,0)),"")</f>
        <v/>
      </c>
      <c r="C45" s="7" t="str">
        <f>IFERROR(INDEX(Gesamtaufstellung[HSP Ums.],MATCH(E45,Hilfsspalte_Rechnung,0)),"")</f>
        <v/>
      </c>
      <c r="D45" s="3" t="str">
        <f>IFERROR(INDEX(Gesamtaufstellung[Marge in %],MATCH(E45,Hilfsspalte_Rechnung,0)),"")</f>
        <v/>
      </c>
      <c r="E45" s="1" t="str">
        <f t="shared" si="3"/>
        <v/>
      </c>
      <c r="F45" t="str">
        <f t="shared" si="1"/>
        <v/>
      </c>
      <c r="G45" t="str">
        <f>IFERROR(INDEX(Verkäufer[Verkäufer],MATCH(ROUND(nach_Ertrag[[#This Row],[Verkäufernr.]],0),Verkäufer[Nummer],0)),"")</f>
        <v/>
      </c>
      <c r="H45" t="str">
        <f t="shared" si="2"/>
        <v/>
      </c>
    </row>
    <row r="46" spans="1:8" x14ac:dyDescent="0.2">
      <c r="A46" t="str">
        <f>IFERROR(INDEX(Gesamtaufstellung[Kd.nummer],MATCH(E46,Hilfsspalte_Rechnung,0)),"")</f>
        <v/>
      </c>
      <c r="B46" t="str">
        <f>IFERROR(INDEX(Gesamtaufstellung[Kunde],MATCH(E46,Hilfsspalte_Rechnung,0)),"")</f>
        <v/>
      </c>
      <c r="C46" s="7" t="str">
        <f>IFERROR(INDEX(Gesamtaufstellung[HSP Ums.],MATCH(E46,Hilfsspalte_Rechnung,0)),"")</f>
        <v/>
      </c>
      <c r="D46" s="3" t="str">
        <f>IFERROR(INDEX(Gesamtaufstellung[Marge in %],MATCH(E46,Hilfsspalte_Rechnung,0)),"")</f>
        <v/>
      </c>
      <c r="E46" s="1" t="str">
        <f t="shared" si="3"/>
        <v/>
      </c>
      <c r="F46" t="str">
        <f t="shared" si="1"/>
        <v/>
      </c>
      <c r="G46" t="str">
        <f>IFERROR(INDEX(Verkäufer[Verkäufer],MATCH(ROUND(nach_Ertrag[[#This Row],[Verkäufernr.]],0),Verkäufer[Nummer],0)),"")</f>
        <v/>
      </c>
      <c r="H46" t="str">
        <f t="shared" si="2"/>
        <v/>
      </c>
    </row>
    <row r="47" spans="1:8" x14ac:dyDescent="0.2">
      <c r="A47" t="str">
        <f>IFERROR(INDEX(Gesamtaufstellung[Kd.nummer],MATCH(E47,Hilfsspalte_Rechnung,0)),"")</f>
        <v/>
      </c>
      <c r="B47" t="str">
        <f>IFERROR(INDEX(Gesamtaufstellung[Kunde],MATCH(E47,Hilfsspalte_Rechnung,0)),"")</f>
        <v/>
      </c>
      <c r="C47" s="7" t="str">
        <f>IFERROR(INDEX(Gesamtaufstellung[HSP Ums.],MATCH(E47,Hilfsspalte_Rechnung,0)),"")</f>
        <v/>
      </c>
      <c r="D47" s="3" t="str">
        <f>IFERROR(INDEX(Gesamtaufstellung[Marge in %],MATCH(E47,Hilfsspalte_Rechnung,0)),"")</f>
        <v/>
      </c>
      <c r="E47" s="1" t="str">
        <f t="shared" si="3"/>
        <v/>
      </c>
      <c r="F47" t="str">
        <f t="shared" si="1"/>
        <v/>
      </c>
      <c r="G47" t="str">
        <f>IFERROR(INDEX(Verkäufer[Verkäufer],MATCH(ROUND(nach_Ertrag[[#This Row],[Verkäufernr.]],0),Verkäufer[Nummer],0)),"")</f>
        <v/>
      </c>
      <c r="H47" t="str">
        <f t="shared" si="2"/>
        <v/>
      </c>
    </row>
    <row r="48" spans="1:8" x14ac:dyDescent="0.2">
      <c r="A48" t="str">
        <f>IFERROR(INDEX(Gesamtaufstellung[Kd.nummer],MATCH(E48,Hilfsspalte_Rechnung,0)),"")</f>
        <v/>
      </c>
      <c r="B48" t="str">
        <f>IFERROR(INDEX(Gesamtaufstellung[Kunde],MATCH(E48,Hilfsspalte_Rechnung,0)),"")</f>
        <v/>
      </c>
      <c r="C48" s="7" t="str">
        <f>IFERROR(INDEX(Gesamtaufstellung[HSP Ums.],MATCH(E48,Hilfsspalte_Rechnung,0)),"")</f>
        <v/>
      </c>
      <c r="D48" s="3" t="str">
        <f>IFERROR(INDEX(Gesamtaufstellung[Marge in %],MATCH(E48,Hilfsspalte_Rechnung,0)),"")</f>
        <v/>
      </c>
      <c r="E48" s="1" t="str">
        <f t="shared" si="3"/>
        <v/>
      </c>
      <c r="F48" t="str">
        <f t="shared" si="1"/>
        <v/>
      </c>
      <c r="G48" t="str">
        <f>IFERROR(INDEX(Verkäufer[Verkäufer],MATCH(ROUND(nach_Ertrag[[#This Row],[Verkäufernr.]],0),Verkäufer[Nummer],0)),"")</f>
        <v/>
      </c>
      <c r="H48" t="str">
        <f t="shared" si="2"/>
        <v/>
      </c>
    </row>
    <row r="49" spans="1:8" x14ac:dyDescent="0.2">
      <c r="A49" t="str">
        <f>IFERROR(INDEX(Gesamtaufstellung[Kd.nummer],MATCH(E49,Hilfsspalte_Rechnung,0)),"")</f>
        <v/>
      </c>
      <c r="B49" t="str">
        <f>IFERROR(INDEX(Gesamtaufstellung[Kunde],MATCH(E49,Hilfsspalte_Rechnung,0)),"")</f>
        <v/>
      </c>
      <c r="C49" s="7" t="str">
        <f>IFERROR(INDEX(Gesamtaufstellung[HSP Ums.],MATCH(E49,Hilfsspalte_Rechnung,0)),"")</f>
        <v/>
      </c>
      <c r="D49" s="3" t="str">
        <f>IFERROR(INDEX(Gesamtaufstellung[Marge in %],MATCH(E49,Hilfsspalte_Rechnung,0)),"")</f>
        <v/>
      </c>
      <c r="E49" s="1" t="str">
        <f t="shared" si="3"/>
        <v/>
      </c>
      <c r="F49" t="str">
        <f t="shared" si="1"/>
        <v/>
      </c>
      <c r="G49" t="str">
        <f>IFERROR(INDEX(Verkäufer[Verkäufer],MATCH(ROUND(nach_Ertrag[[#This Row],[Verkäufernr.]],0),Verkäufer[Nummer],0)),"")</f>
        <v/>
      </c>
      <c r="H49" t="str">
        <f t="shared" si="2"/>
        <v/>
      </c>
    </row>
    <row r="50" spans="1:8" x14ac:dyDescent="0.2">
      <c r="A50" t="str">
        <f>IFERROR(INDEX(Gesamtaufstellung[Kd.nummer],MATCH(E50,Hilfsspalte_Rechnung,0)),"")</f>
        <v/>
      </c>
      <c r="B50" t="str">
        <f>IFERROR(INDEX(Gesamtaufstellung[Kunde],MATCH(E50,Hilfsspalte_Rechnung,0)),"")</f>
        <v/>
      </c>
      <c r="C50" s="7" t="str">
        <f>IFERROR(INDEX(Gesamtaufstellung[HSP Ums.],MATCH(E50,Hilfsspalte_Rechnung,0)),"")</f>
        <v/>
      </c>
      <c r="D50" s="3" t="str">
        <f>IFERROR(INDEX(Gesamtaufstellung[Marge in %],MATCH(E50,Hilfsspalte_Rechnung,0)),"")</f>
        <v/>
      </c>
      <c r="E50" s="1" t="str">
        <f t="shared" si="3"/>
        <v/>
      </c>
      <c r="F50" t="str">
        <f t="shared" si="1"/>
        <v/>
      </c>
      <c r="G50" t="str">
        <f>IFERROR(INDEX(Verkäufer[Verkäufer],MATCH(ROUND(nach_Ertrag[[#This Row],[Verkäufernr.]],0),Verkäufer[Nummer],0)),"")</f>
        <v/>
      </c>
      <c r="H50" t="str">
        <f t="shared" si="2"/>
        <v/>
      </c>
    </row>
    <row r="51" spans="1:8" x14ac:dyDescent="0.2">
      <c r="A51" t="str">
        <f>IFERROR(INDEX(Gesamtaufstellung[Kd.nummer],MATCH(E51,Hilfsspalte_Rechnung,0)),"")</f>
        <v/>
      </c>
      <c r="B51" t="str">
        <f>IFERROR(INDEX(Gesamtaufstellung[Kunde],MATCH(E51,Hilfsspalte_Rechnung,0)),"")</f>
        <v/>
      </c>
      <c r="C51" s="7" t="str">
        <f>IFERROR(INDEX(Gesamtaufstellung[HSP Ums.],MATCH(E51,Hilfsspalte_Rechnung,0)),"")</f>
        <v/>
      </c>
      <c r="D51" s="3" t="str">
        <f>IFERROR(INDEX(Gesamtaufstellung[Marge in %],MATCH(E51,Hilfsspalte_Rechnung,0)),"")</f>
        <v/>
      </c>
      <c r="E51" s="1" t="str">
        <f t="shared" si="3"/>
        <v/>
      </c>
      <c r="F51" t="str">
        <f t="shared" si="1"/>
        <v/>
      </c>
      <c r="G51" t="str">
        <f>IFERROR(INDEX(Verkäufer[Verkäufer],MATCH(ROUND(nach_Ertrag[[#This Row],[Verkäufernr.]],0),Verkäufer[Nummer],0)),"")</f>
        <v/>
      </c>
      <c r="H51" t="str">
        <f t="shared" si="2"/>
        <v/>
      </c>
    </row>
    <row r="52" spans="1:8" x14ac:dyDescent="0.2">
      <c r="A52" t="str">
        <f>IFERROR(INDEX(Gesamtaufstellung[Kd.nummer],MATCH(E52,Hilfsspalte_Rechnung,0)),"")</f>
        <v/>
      </c>
      <c r="B52" t="str">
        <f>IFERROR(INDEX(Gesamtaufstellung[Kunde],MATCH(E52,Hilfsspalte_Rechnung,0)),"")</f>
        <v/>
      </c>
      <c r="C52" s="7" t="str">
        <f>IFERROR(INDEX(Gesamtaufstellung[HSP Ums.],MATCH(E52,Hilfsspalte_Rechnung,0)),"")</f>
        <v/>
      </c>
      <c r="D52" s="3" t="str">
        <f>IFERROR(INDEX(Gesamtaufstellung[Marge in %],MATCH(E52,Hilfsspalte_Rechnung,0)),"")</f>
        <v/>
      </c>
      <c r="E52" s="1" t="str">
        <f t="shared" si="3"/>
        <v/>
      </c>
      <c r="F52" t="str">
        <f t="shared" si="1"/>
        <v/>
      </c>
      <c r="G52" t="str">
        <f>IFERROR(INDEX(Verkäufer[Verkäufer],MATCH(ROUND(nach_Ertrag[[#This Row],[Verkäufernr.]],0),Verkäufer[Nummer],0)),"")</f>
        <v/>
      </c>
      <c r="H52" t="str">
        <f t="shared" si="2"/>
        <v/>
      </c>
    </row>
    <row r="53" spans="1:8" x14ac:dyDescent="0.2">
      <c r="A53" t="str">
        <f>IFERROR(INDEX(Gesamtaufstellung[Kd.nummer],MATCH(E53,Hilfsspalte_Rechnung,0)),"")</f>
        <v/>
      </c>
      <c r="B53" t="str">
        <f>IFERROR(INDEX(Gesamtaufstellung[Kunde],MATCH(E53,Hilfsspalte_Rechnung,0)),"")</f>
        <v/>
      </c>
      <c r="C53" s="7" t="str">
        <f>IFERROR(INDEX(Gesamtaufstellung[HSP Ums.],MATCH(E53,Hilfsspalte_Rechnung,0)),"")</f>
        <v/>
      </c>
      <c r="D53" s="3" t="str">
        <f>IFERROR(INDEX(Gesamtaufstellung[Marge in %],MATCH(E53,Hilfsspalte_Rechnung,0)),"")</f>
        <v/>
      </c>
      <c r="E53" s="1" t="str">
        <f t="shared" si="3"/>
        <v/>
      </c>
      <c r="F53" t="str">
        <f t="shared" si="1"/>
        <v/>
      </c>
      <c r="G53" t="str">
        <f>IFERROR(INDEX(Verkäufer[Verkäufer],MATCH(ROUND(nach_Ertrag[[#This Row],[Verkäufernr.]],0),Verkäufer[Nummer],0)),"")</f>
        <v/>
      </c>
      <c r="H53" t="str">
        <f t="shared" si="2"/>
        <v/>
      </c>
    </row>
    <row r="54" spans="1:8" x14ac:dyDescent="0.2">
      <c r="A54" t="str">
        <f>IFERROR(INDEX(Gesamtaufstellung[Kd.nummer],MATCH(E54,Hilfsspalte_Rechnung,0)),"")</f>
        <v/>
      </c>
      <c r="B54" t="str">
        <f>IFERROR(INDEX(Gesamtaufstellung[Kunde],MATCH(E54,Hilfsspalte_Rechnung,0)),"")</f>
        <v/>
      </c>
      <c r="C54" s="7" t="str">
        <f>IFERROR(INDEX(Gesamtaufstellung[HSP Ums.],MATCH(E54,Hilfsspalte_Rechnung,0)),"")</f>
        <v/>
      </c>
      <c r="D54" s="3" t="str">
        <f>IFERROR(INDEX(Gesamtaufstellung[Marge in %],MATCH(E54,Hilfsspalte_Rechnung,0)),"")</f>
        <v/>
      </c>
      <c r="E54" s="1" t="str">
        <f t="shared" si="3"/>
        <v/>
      </c>
      <c r="F54" t="str">
        <f t="shared" si="1"/>
        <v/>
      </c>
      <c r="G54" t="str">
        <f>IFERROR(INDEX(Verkäufer[Verkäufer],MATCH(ROUND(nach_Ertrag[[#This Row],[Verkäufernr.]],0),Verkäufer[Nummer],0)),"")</f>
        <v/>
      </c>
      <c r="H54" t="str">
        <f t="shared" si="2"/>
        <v/>
      </c>
    </row>
    <row r="55" spans="1:8" x14ac:dyDescent="0.2">
      <c r="A55" t="str">
        <f>IFERROR(INDEX(Gesamtaufstellung[Kd.nummer],MATCH(E55,Hilfsspalte_Rechnung,0)),"")</f>
        <v/>
      </c>
      <c r="B55" t="str">
        <f>IFERROR(INDEX(Gesamtaufstellung[Kunde],MATCH(E55,Hilfsspalte_Rechnung,0)),"")</f>
        <v/>
      </c>
      <c r="C55" s="7" t="str">
        <f>IFERROR(INDEX(Gesamtaufstellung[HSP Ums.],MATCH(E55,Hilfsspalte_Rechnung,0)),"")</f>
        <v/>
      </c>
      <c r="D55" s="3" t="str">
        <f>IFERROR(INDEX(Gesamtaufstellung[Marge in %],MATCH(E55,Hilfsspalte_Rechnung,0)),"")</f>
        <v/>
      </c>
      <c r="E55" s="1" t="str">
        <f t="shared" si="3"/>
        <v/>
      </c>
      <c r="F55" t="str">
        <f t="shared" si="1"/>
        <v/>
      </c>
      <c r="G55" t="str">
        <f>IFERROR(INDEX(Verkäufer[Verkäufer],MATCH(ROUND(nach_Ertrag[[#This Row],[Verkäufernr.]],0),Verkäufer[Nummer],0)),"")</f>
        <v/>
      </c>
      <c r="H55" t="str">
        <f t="shared" si="2"/>
        <v/>
      </c>
    </row>
    <row r="56" spans="1:8" x14ac:dyDescent="0.2">
      <c r="A56" t="str">
        <f>IFERROR(INDEX(Gesamtaufstellung[Kd.nummer],MATCH(E56,Hilfsspalte_Rechnung,0)),"")</f>
        <v/>
      </c>
      <c r="B56" t="str">
        <f>IFERROR(INDEX(Gesamtaufstellung[Kunde],MATCH(E56,Hilfsspalte_Rechnung,0)),"")</f>
        <v/>
      </c>
      <c r="C56" s="7" t="str">
        <f>IFERROR(INDEX(Gesamtaufstellung[HSP Ums.],MATCH(E56,Hilfsspalte_Rechnung,0)),"")</f>
        <v/>
      </c>
      <c r="D56" s="3" t="str">
        <f>IFERROR(INDEX(Gesamtaufstellung[Marge in %],MATCH(E56,Hilfsspalte_Rechnung,0)),"")</f>
        <v/>
      </c>
      <c r="E56" s="1" t="str">
        <f t="shared" si="3"/>
        <v/>
      </c>
      <c r="F56" t="str">
        <f t="shared" si="1"/>
        <v/>
      </c>
      <c r="G56" t="str">
        <f>IFERROR(INDEX(Verkäufer[Verkäufer],MATCH(ROUND(nach_Ertrag[[#This Row],[Verkäufernr.]],0),Verkäufer[Nummer],0)),"")</f>
        <v/>
      </c>
      <c r="H56" t="str">
        <f t="shared" si="2"/>
        <v/>
      </c>
    </row>
    <row r="57" spans="1:8" x14ac:dyDescent="0.2">
      <c r="A57" t="str">
        <f>IFERROR(INDEX(Gesamtaufstellung[Kd.nummer],MATCH(E57,Hilfsspalte_Rechnung,0)),"")</f>
        <v/>
      </c>
      <c r="B57" t="str">
        <f>IFERROR(INDEX(Gesamtaufstellung[Kunde],MATCH(E57,Hilfsspalte_Rechnung,0)),"")</f>
        <v/>
      </c>
      <c r="C57" s="7" t="str">
        <f>IFERROR(INDEX(Gesamtaufstellung[HSP Ums.],MATCH(E57,Hilfsspalte_Rechnung,0)),"")</f>
        <v/>
      </c>
      <c r="D57" s="3" t="str">
        <f>IFERROR(INDEX(Gesamtaufstellung[Marge in %],MATCH(E57,Hilfsspalte_Rechnung,0)),"")</f>
        <v/>
      </c>
      <c r="E57" s="1" t="str">
        <f t="shared" si="3"/>
        <v/>
      </c>
      <c r="F57" t="str">
        <f t="shared" si="1"/>
        <v/>
      </c>
      <c r="G57" t="str">
        <f>IFERROR(INDEX(Verkäufer[Verkäufer],MATCH(ROUND(nach_Ertrag[[#This Row],[Verkäufernr.]],0),Verkäufer[Nummer],0)),"")</f>
        <v/>
      </c>
      <c r="H57" t="str">
        <f t="shared" si="2"/>
        <v/>
      </c>
    </row>
    <row r="58" spans="1:8" x14ac:dyDescent="0.2">
      <c r="A58" t="str">
        <f>IFERROR(INDEX(Gesamtaufstellung[Kd.nummer],MATCH(E58,Hilfsspalte_Rechnung,0)),"")</f>
        <v/>
      </c>
      <c r="B58" t="str">
        <f>IFERROR(INDEX(Gesamtaufstellung[Kunde],MATCH(E58,Hilfsspalte_Rechnung,0)),"")</f>
        <v/>
      </c>
      <c r="C58" s="7" t="str">
        <f>IFERROR(INDEX(Gesamtaufstellung[HSP Ums.],MATCH(E58,Hilfsspalte_Rechnung,0)),"")</f>
        <v/>
      </c>
      <c r="D58" s="3" t="str">
        <f>IFERROR(INDEX(Gesamtaufstellung[Marge in %],MATCH(E58,Hilfsspalte_Rechnung,0)),"")</f>
        <v/>
      </c>
      <c r="E58" s="1" t="str">
        <f t="shared" si="3"/>
        <v/>
      </c>
      <c r="F58" t="str">
        <f t="shared" si="1"/>
        <v/>
      </c>
      <c r="G58" t="str">
        <f>IFERROR(INDEX(Verkäufer[Verkäufer],MATCH(ROUND(nach_Ertrag[[#This Row],[Verkäufernr.]],0),Verkäufer[Nummer],0)),"")</f>
        <v/>
      </c>
      <c r="H58" t="str">
        <f t="shared" si="2"/>
        <v/>
      </c>
    </row>
    <row r="59" spans="1:8" x14ac:dyDescent="0.2">
      <c r="A59" t="str">
        <f>IFERROR(INDEX(Gesamtaufstellung[Kd.nummer],MATCH(E59,Hilfsspalte_Rechnung,0)),"")</f>
        <v/>
      </c>
      <c r="B59" t="str">
        <f>IFERROR(INDEX(Gesamtaufstellung[Kunde],MATCH(E59,Hilfsspalte_Rechnung,0)),"")</f>
        <v/>
      </c>
      <c r="C59" s="7" t="str">
        <f>IFERROR(INDEX(Gesamtaufstellung[HSP Ums.],MATCH(E59,Hilfsspalte_Rechnung,0)),"")</f>
        <v/>
      </c>
      <c r="D59" s="3" t="str">
        <f>IFERROR(INDEX(Gesamtaufstellung[Marge in %],MATCH(E59,Hilfsspalte_Rechnung,0)),"")</f>
        <v/>
      </c>
      <c r="E59" s="1" t="str">
        <f t="shared" si="3"/>
        <v/>
      </c>
      <c r="F59" t="str">
        <f t="shared" si="1"/>
        <v/>
      </c>
      <c r="G59" t="str">
        <f>IFERROR(INDEX(Verkäufer[Verkäufer],MATCH(ROUND(nach_Ertrag[[#This Row],[Verkäufernr.]],0),Verkäufer[Nummer],0)),"")</f>
        <v/>
      </c>
      <c r="H59" t="str">
        <f t="shared" si="2"/>
        <v/>
      </c>
    </row>
    <row r="60" spans="1:8" x14ac:dyDescent="0.2">
      <c r="A60" t="str">
        <f>IFERROR(INDEX(Gesamtaufstellung[Kd.nummer],MATCH(E60,Hilfsspalte_Rechnung,0)),"")</f>
        <v/>
      </c>
      <c r="B60" t="str">
        <f>IFERROR(INDEX(Gesamtaufstellung[Kunde],MATCH(E60,Hilfsspalte_Rechnung,0)),"")</f>
        <v/>
      </c>
      <c r="C60" s="7" t="str">
        <f>IFERROR(INDEX(Gesamtaufstellung[HSP Ums.],MATCH(E60,Hilfsspalte_Rechnung,0)),"")</f>
        <v/>
      </c>
      <c r="D60" s="3" t="str">
        <f>IFERROR(INDEX(Gesamtaufstellung[Marge in %],MATCH(E60,Hilfsspalte_Rechnung,0)),"")</f>
        <v/>
      </c>
      <c r="E60" s="1" t="str">
        <f t="shared" si="3"/>
        <v/>
      </c>
      <c r="F60" t="str">
        <f t="shared" si="1"/>
        <v/>
      </c>
      <c r="G60" t="str">
        <f>IFERROR(INDEX(Verkäufer[Verkäufer],MATCH(ROUND(nach_Ertrag[[#This Row],[Verkäufernr.]],0),Verkäufer[Nummer],0)),"")</f>
        <v/>
      </c>
      <c r="H60" t="str">
        <f t="shared" si="2"/>
        <v/>
      </c>
    </row>
    <row r="61" spans="1:8" x14ac:dyDescent="0.2">
      <c r="A61" t="str">
        <f>IFERROR(INDEX(Gesamtaufstellung[Kd.nummer],MATCH(E61,Hilfsspalte_Rechnung,0)),"")</f>
        <v/>
      </c>
      <c r="B61" t="str">
        <f>IFERROR(INDEX(Gesamtaufstellung[Kunde],MATCH(E61,Hilfsspalte_Rechnung,0)),"")</f>
        <v/>
      </c>
      <c r="C61" s="7" t="str">
        <f>IFERROR(INDEX(Gesamtaufstellung[HSP Ums.],MATCH(E61,Hilfsspalte_Rechnung,0)),"")</f>
        <v/>
      </c>
      <c r="D61" s="3" t="str">
        <f>IFERROR(INDEX(Gesamtaufstellung[Marge in %],MATCH(E61,Hilfsspalte_Rechnung,0)),"")</f>
        <v/>
      </c>
      <c r="E61" s="1" t="str">
        <f t="shared" si="3"/>
        <v/>
      </c>
      <c r="F61" t="str">
        <f t="shared" si="1"/>
        <v/>
      </c>
      <c r="G61" t="str">
        <f>IFERROR(INDEX(Verkäufer[Verkäufer],MATCH(ROUND(nach_Ertrag[[#This Row],[Verkäufernr.]],0),Verkäufer[Nummer],0)),"")</f>
        <v/>
      </c>
      <c r="H61" t="str">
        <f t="shared" si="2"/>
        <v/>
      </c>
    </row>
    <row r="62" spans="1:8" x14ac:dyDescent="0.2">
      <c r="A62" t="str">
        <f>IFERROR(INDEX(Gesamtaufstellung[Kd.nummer],MATCH(E62,Hilfsspalte_Rechnung,0)),"")</f>
        <v/>
      </c>
      <c r="B62" t="str">
        <f>IFERROR(INDEX(Gesamtaufstellung[Kunde],MATCH(E62,Hilfsspalte_Rechnung,0)),"")</f>
        <v/>
      </c>
      <c r="C62" s="7" t="str">
        <f>IFERROR(INDEX(Gesamtaufstellung[HSP Ums.],MATCH(E62,Hilfsspalte_Rechnung,0)),"")</f>
        <v/>
      </c>
      <c r="D62" s="3" t="str">
        <f>IFERROR(INDEX(Gesamtaufstellung[Marge in %],MATCH(E62,Hilfsspalte_Rechnung,0)),"")</f>
        <v/>
      </c>
      <c r="E62" s="1" t="str">
        <f t="shared" si="3"/>
        <v/>
      </c>
      <c r="F62" t="str">
        <f t="shared" si="1"/>
        <v/>
      </c>
      <c r="G62" t="str">
        <f>IFERROR(INDEX(Verkäufer[Verkäufer],MATCH(ROUND(nach_Ertrag[[#This Row],[Verkäufernr.]],0),Verkäufer[Nummer],0)),"")</f>
        <v/>
      </c>
      <c r="H62" t="str">
        <f t="shared" si="2"/>
        <v/>
      </c>
    </row>
    <row r="63" spans="1:8" x14ac:dyDescent="0.2">
      <c r="A63" t="str">
        <f>IFERROR(INDEX(Gesamtaufstellung[Kd.nummer],MATCH(E63,Hilfsspalte_Rechnung,0)),"")</f>
        <v/>
      </c>
      <c r="B63" t="str">
        <f>IFERROR(INDEX(Gesamtaufstellung[Kunde],MATCH(E63,Hilfsspalte_Rechnung,0)),"")</f>
        <v/>
      </c>
      <c r="C63" s="7" t="str">
        <f>IFERROR(INDEX(Gesamtaufstellung[HSP Ums.],MATCH(E63,Hilfsspalte_Rechnung,0)),"")</f>
        <v/>
      </c>
      <c r="D63" s="3" t="str">
        <f>IFERROR(INDEX(Gesamtaufstellung[Marge in %],MATCH(E63,Hilfsspalte_Rechnung,0)),"")</f>
        <v/>
      </c>
      <c r="E63" s="1" t="str">
        <f t="shared" si="3"/>
        <v/>
      </c>
      <c r="F63" t="str">
        <f t="shared" si="1"/>
        <v/>
      </c>
      <c r="G63" t="str">
        <f>IFERROR(INDEX(Verkäufer[Verkäufer],MATCH(ROUND(nach_Ertrag[[#This Row],[Verkäufernr.]],0),Verkäufer[Nummer],0)),"")</f>
        <v/>
      </c>
      <c r="H63" t="str">
        <f t="shared" si="2"/>
        <v/>
      </c>
    </row>
    <row r="64" spans="1:8" x14ac:dyDescent="0.2">
      <c r="A64" t="str">
        <f>IFERROR(INDEX(Gesamtaufstellung[Kd.nummer],MATCH(E64,Hilfsspalte_Rechnung,0)),"")</f>
        <v/>
      </c>
      <c r="B64" t="str">
        <f>IFERROR(INDEX(Gesamtaufstellung[Kunde],MATCH(E64,Hilfsspalte_Rechnung,0)),"")</f>
        <v/>
      </c>
      <c r="C64" s="7" t="str">
        <f>IFERROR(INDEX(Gesamtaufstellung[HSP Ums.],MATCH(E64,Hilfsspalte_Rechnung,0)),"")</f>
        <v/>
      </c>
      <c r="D64" s="3" t="str">
        <f>IFERROR(INDEX(Gesamtaufstellung[Marge in %],MATCH(E64,Hilfsspalte_Rechnung,0)),"")</f>
        <v/>
      </c>
      <c r="E64" s="1" t="str">
        <f t="shared" si="3"/>
        <v/>
      </c>
      <c r="F64" t="str">
        <f t="shared" si="1"/>
        <v/>
      </c>
      <c r="G64" t="str">
        <f>IFERROR(INDEX(Verkäufer[Verkäufer],MATCH(ROUND(nach_Ertrag[[#This Row],[Verkäufernr.]],0),Verkäufer[Nummer],0)),"")</f>
        <v/>
      </c>
      <c r="H64" t="str">
        <f t="shared" si="2"/>
        <v/>
      </c>
    </row>
    <row r="65" spans="1:8" x14ac:dyDescent="0.2">
      <c r="A65" t="str">
        <f>IFERROR(INDEX(Gesamtaufstellung[Kd.nummer],MATCH(E65,Hilfsspalte_Rechnung,0)),"")</f>
        <v/>
      </c>
      <c r="B65" t="str">
        <f>IFERROR(INDEX(Gesamtaufstellung[Kunde],MATCH(E65,Hilfsspalte_Rechnung,0)),"")</f>
        <v/>
      </c>
      <c r="C65" s="7" t="str">
        <f>IFERROR(INDEX(Gesamtaufstellung[HSP Ums.],MATCH(E65,Hilfsspalte_Rechnung,0)),"")</f>
        <v/>
      </c>
      <c r="D65" s="3" t="str">
        <f>IFERROR(INDEX(Gesamtaufstellung[Marge in %],MATCH(E65,Hilfsspalte_Rechnung,0)),"")</f>
        <v/>
      </c>
      <c r="E65" s="1" t="str">
        <f t="shared" si="3"/>
        <v/>
      </c>
      <c r="F65" t="str">
        <f t="shared" si="1"/>
        <v/>
      </c>
      <c r="G65" t="str">
        <f>IFERROR(INDEX(Verkäufer[Verkäufer],MATCH(ROUND(nach_Ertrag[[#This Row],[Verkäufernr.]],0),Verkäufer[Nummer],0)),"")</f>
        <v/>
      </c>
      <c r="H65" t="str">
        <f t="shared" si="2"/>
        <v/>
      </c>
    </row>
    <row r="66" spans="1:8" x14ac:dyDescent="0.2">
      <c r="A66" t="str">
        <f>IFERROR(INDEX(Gesamtaufstellung[Kd.nummer],MATCH(E66,Hilfsspalte_Rechnung,0)),"")</f>
        <v/>
      </c>
      <c r="B66" t="str">
        <f>IFERROR(INDEX(Gesamtaufstellung[Kunde],MATCH(E66,Hilfsspalte_Rechnung,0)),"")</f>
        <v/>
      </c>
      <c r="C66" s="7" t="str">
        <f>IFERROR(INDEX(Gesamtaufstellung[HSP Ums.],MATCH(E66,Hilfsspalte_Rechnung,0)),"")</f>
        <v/>
      </c>
      <c r="D66" s="3" t="str">
        <f>IFERROR(INDEX(Gesamtaufstellung[Marge in %],MATCH(E66,Hilfsspalte_Rechnung,0)),"")</f>
        <v/>
      </c>
      <c r="E66" s="1" t="str">
        <f t="shared" si="3"/>
        <v/>
      </c>
      <c r="F66" t="str">
        <f t="shared" si="1"/>
        <v/>
      </c>
      <c r="G66" t="str">
        <f>IFERROR(INDEX(Verkäufer[Verkäufer],MATCH(ROUND(nach_Ertrag[[#This Row],[Verkäufernr.]],0),Verkäufer[Nummer],0)),"")</f>
        <v/>
      </c>
      <c r="H66" t="str">
        <f t="shared" si="2"/>
        <v/>
      </c>
    </row>
    <row r="67" spans="1:8" x14ac:dyDescent="0.2">
      <c r="A67" t="str">
        <f>IFERROR(INDEX(Gesamtaufstellung[Kd.nummer],MATCH(E67,Hilfsspalte_Rechnung,0)),"")</f>
        <v/>
      </c>
      <c r="B67" t="str">
        <f>IFERROR(INDEX(Gesamtaufstellung[Kunde],MATCH(E67,Hilfsspalte_Rechnung,0)),"")</f>
        <v/>
      </c>
      <c r="C67" s="7" t="str">
        <f>IFERROR(INDEX(Gesamtaufstellung[HSP Ums.],MATCH(E67,Hilfsspalte_Rechnung,0)),"")</f>
        <v/>
      </c>
      <c r="D67" s="3" t="str">
        <f>IFERROR(INDEX(Gesamtaufstellung[Marge in %],MATCH(E67,Hilfsspalte_Rechnung,0)),"")</f>
        <v/>
      </c>
      <c r="E67" s="1" t="str">
        <f t="shared" si="3"/>
        <v/>
      </c>
      <c r="F67" t="str">
        <f t="shared" si="1"/>
        <v/>
      </c>
      <c r="G67" t="str">
        <f>IFERROR(INDEX(Verkäufer[Verkäufer],MATCH(ROUND(nach_Ertrag[[#This Row],[Verkäufernr.]],0),Verkäufer[Nummer],0)),"")</f>
        <v/>
      </c>
      <c r="H67" t="str">
        <f t="shared" si="2"/>
        <v/>
      </c>
    </row>
    <row r="68" spans="1:8" x14ac:dyDescent="0.2">
      <c r="A68" t="str">
        <f>IFERROR(INDEX(Gesamtaufstellung[Kd.nummer],MATCH(E68,Hilfsspalte_Rechnung,0)),"")</f>
        <v/>
      </c>
      <c r="B68" t="str">
        <f>IFERROR(INDEX(Gesamtaufstellung[Kunde],MATCH(E68,Hilfsspalte_Rechnung,0)),"")</f>
        <v/>
      </c>
      <c r="C68" s="7" t="str">
        <f>IFERROR(INDEX(Gesamtaufstellung[HSP Ums.],MATCH(E68,Hilfsspalte_Rechnung,0)),"")</f>
        <v/>
      </c>
      <c r="D68" s="3" t="str">
        <f>IFERROR(INDEX(Gesamtaufstellung[Marge in %],MATCH(E68,Hilfsspalte_Rechnung,0)),"")</f>
        <v/>
      </c>
      <c r="E68" s="1" t="str">
        <f t="shared" ref="E68:E99" si="4">IFERROR(LARGE(Hilfsspalte_Rechnung,ROW()-3),"")</f>
        <v/>
      </c>
      <c r="F68" t="str">
        <f t="shared" si="1"/>
        <v/>
      </c>
      <c r="G68" t="str">
        <f>IFERROR(INDEX(Verkäufer[Verkäufer],MATCH(ROUND(nach_Ertrag[[#This Row],[Verkäufernr.]],0),Verkäufer[Nummer],0)),"")</f>
        <v/>
      </c>
      <c r="H68" t="str">
        <f t="shared" si="2"/>
        <v/>
      </c>
    </row>
    <row r="69" spans="1:8" x14ac:dyDescent="0.2">
      <c r="A69" t="str">
        <f>IFERROR(INDEX(Gesamtaufstellung[Kd.nummer],MATCH(E69,Hilfsspalte_Rechnung,0)),"")</f>
        <v/>
      </c>
      <c r="B69" t="str">
        <f>IFERROR(INDEX(Gesamtaufstellung[Kunde],MATCH(E69,Hilfsspalte_Rechnung,0)),"")</f>
        <v/>
      </c>
      <c r="C69" s="7" t="str">
        <f>IFERROR(INDEX(Gesamtaufstellung[HSP Ums.],MATCH(E69,Hilfsspalte_Rechnung,0)),"")</f>
        <v/>
      </c>
      <c r="D69" s="3" t="str">
        <f>IFERROR(INDEX(Gesamtaufstellung[Marge in %],MATCH(E69,Hilfsspalte_Rechnung,0)),"")</f>
        <v/>
      </c>
      <c r="E69" s="1" t="str">
        <f t="shared" si="4"/>
        <v/>
      </c>
      <c r="F69" t="str">
        <f t="shared" ref="F69:F132" si="5">IFERROR(LEFT(A69,2),"")</f>
        <v/>
      </c>
      <c r="G69" t="str">
        <f>IFERROR(INDEX(Verkäufer[Verkäufer],MATCH(ROUND(nach_Ertrag[[#This Row],[Verkäufernr.]],0),Verkäufer[Nummer],0)),"")</f>
        <v/>
      </c>
      <c r="H69" t="str">
        <f t="shared" ref="H69:H132" si="6">IFERROR(_xlfn.RANK.EQ(E69,$E$4:$E$99,0),"")</f>
        <v/>
      </c>
    </row>
    <row r="70" spans="1:8" x14ac:dyDescent="0.2">
      <c r="A70" t="str">
        <f>IFERROR(INDEX(Gesamtaufstellung[Kd.nummer],MATCH(E70,Hilfsspalte_Rechnung,0)),"")</f>
        <v/>
      </c>
      <c r="B70" t="str">
        <f>IFERROR(INDEX(Gesamtaufstellung[Kunde],MATCH(E70,Hilfsspalte_Rechnung,0)),"")</f>
        <v/>
      </c>
      <c r="C70" s="7" t="str">
        <f>IFERROR(INDEX(Gesamtaufstellung[HSP Ums.],MATCH(E70,Hilfsspalte_Rechnung,0)),"")</f>
        <v/>
      </c>
      <c r="D70" s="3" t="str">
        <f>IFERROR(INDEX(Gesamtaufstellung[Marge in %],MATCH(E70,Hilfsspalte_Rechnung,0)),"")</f>
        <v/>
      </c>
      <c r="E70" s="1" t="str">
        <f t="shared" si="4"/>
        <v/>
      </c>
      <c r="F70" t="str">
        <f t="shared" si="5"/>
        <v/>
      </c>
      <c r="G70" t="str">
        <f>IFERROR(INDEX(Verkäufer[Verkäufer],MATCH(ROUND(nach_Ertrag[[#This Row],[Verkäufernr.]],0),Verkäufer[Nummer],0)),"")</f>
        <v/>
      </c>
      <c r="H70" t="str">
        <f t="shared" si="6"/>
        <v/>
      </c>
    </row>
    <row r="71" spans="1:8" x14ac:dyDescent="0.2">
      <c r="A71" t="str">
        <f>IFERROR(INDEX(Gesamtaufstellung[Kd.nummer],MATCH(E71,Hilfsspalte_Rechnung,0)),"")</f>
        <v/>
      </c>
      <c r="B71" t="str">
        <f>IFERROR(INDEX(Gesamtaufstellung[Kunde],MATCH(E71,Hilfsspalte_Rechnung,0)),"")</f>
        <v/>
      </c>
      <c r="C71" s="7" t="str">
        <f>IFERROR(INDEX(Gesamtaufstellung[HSP Ums.],MATCH(E71,Hilfsspalte_Rechnung,0)),"")</f>
        <v/>
      </c>
      <c r="D71" s="3" t="str">
        <f>IFERROR(INDEX(Gesamtaufstellung[Marge in %],MATCH(E71,Hilfsspalte_Rechnung,0)),"")</f>
        <v/>
      </c>
      <c r="E71" s="1" t="str">
        <f t="shared" si="4"/>
        <v/>
      </c>
      <c r="F71" t="str">
        <f t="shared" si="5"/>
        <v/>
      </c>
      <c r="G71" t="str">
        <f>IFERROR(INDEX(Verkäufer[Verkäufer],MATCH(ROUND(nach_Ertrag[[#This Row],[Verkäufernr.]],0),Verkäufer[Nummer],0)),"")</f>
        <v/>
      </c>
      <c r="H71" t="str">
        <f t="shared" si="6"/>
        <v/>
      </c>
    </row>
    <row r="72" spans="1:8" x14ac:dyDescent="0.2">
      <c r="A72" t="str">
        <f>IFERROR(INDEX(Gesamtaufstellung[Kd.nummer],MATCH(E72,Hilfsspalte_Rechnung,0)),"")</f>
        <v/>
      </c>
      <c r="B72" t="str">
        <f>IFERROR(INDEX(Gesamtaufstellung[Kunde],MATCH(E72,Hilfsspalte_Rechnung,0)),"")</f>
        <v/>
      </c>
      <c r="C72" s="7" t="str">
        <f>IFERROR(INDEX(Gesamtaufstellung[HSP Ums.],MATCH(E72,Hilfsspalte_Rechnung,0)),"")</f>
        <v/>
      </c>
      <c r="D72" s="3" t="str">
        <f>IFERROR(INDEX(Gesamtaufstellung[Marge in %],MATCH(E72,Hilfsspalte_Rechnung,0)),"")</f>
        <v/>
      </c>
      <c r="E72" s="1" t="str">
        <f t="shared" si="4"/>
        <v/>
      </c>
      <c r="F72" t="str">
        <f t="shared" si="5"/>
        <v/>
      </c>
      <c r="G72" t="str">
        <f>IFERROR(INDEX(Verkäufer[Verkäufer],MATCH(ROUND(nach_Ertrag[[#This Row],[Verkäufernr.]],0),Verkäufer[Nummer],0)),"")</f>
        <v/>
      </c>
      <c r="H72" t="str">
        <f t="shared" si="6"/>
        <v/>
      </c>
    </row>
    <row r="73" spans="1:8" x14ac:dyDescent="0.2">
      <c r="A73" t="str">
        <f>IFERROR(INDEX(Gesamtaufstellung[Kd.nummer],MATCH(E73,Hilfsspalte_Rechnung,0)),"")</f>
        <v/>
      </c>
      <c r="B73" t="str">
        <f>IFERROR(INDEX(Gesamtaufstellung[Kunde],MATCH(E73,Hilfsspalte_Rechnung,0)),"")</f>
        <v/>
      </c>
      <c r="C73" s="7" t="str">
        <f>IFERROR(INDEX(Gesamtaufstellung[HSP Ums.],MATCH(E73,Hilfsspalte_Rechnung,0)),"")</f>
        <v/>
      </c>
      <c r="D73" s="3" t="str">
        <f>IFERROR(INDEX(Gesamtaufstellung[Marge in %],MATCH(E73,Hilfsspalte_Rechnung,0)),"")</f>
        <v/>
      </c>
      <c r="E73" s="1" t="str">
        <f t="shared" si="4"/>
        <v/>
      </c>
      <c r="F73" t="str">
        <f t="shared" si="5"/>
        <v/>
      </c>
      <c r="G73" t="str">
        <f>IFERROR(INDEX(Verkäufer[Verkäufer],MATCH(ROUND(nach_Ertrag[[#This Row],[Verkäufernr.]],0),Verkäufer[Nummer],0)),"")</f>
        <v/>
      </c>
      <c r="H73" t="str">
        <f t="shared" si="6"/>
        <v/>
      </c>
    </row>
    <row r="74" spans="1:8" x14ac:dyDescent="0.2">
      <c r="A74" t="str">
        <f>IFERROR(INDEX(Gesamtaufstellung[Kd.nummer],MATCH(E74,Hilfsspalte_Rechnung,0)),"")</f>
        <v/>
      </c>
      <c r="B74" t="str">
        <f>IFERROR(INDEX(Gesamtaufstellung[Kunde],MATCH(E74,Hilfsspalte_Rechnung,0)),"")</f>
        <v/>
      </c>
      <c r="C74" s="7" t="str">
        <f>IFERROR(INDEX(Gesamtaufstellung[HSP Ums.],MATCH(E74,Hilfsspalte_Rechnung,0)),"")</f>
        <v/>
      </c>
      <c r="D74" s="3" t="str">
        <f>IFERROR(INDEX(Gesamtaufstellung[Marge in %],MATCH(E74,Hilfsspalte_Rechnung,0)),"")</f>
        <v/>
      </c>
      <c r="E74" s="1" t="str">
        <f t="shared" si="4"/>
        <v/>
      </c>
      <c r="F74" t="str">
        <f t="shared" si="5"/>
        <v/>
      </c>
      <c r="G74" t="str">
        <f>IFERROR(INDEX(Verkäufer[Verkäufer],MATCH(ROUND(nach_Ertrag[[#This Row],[Verkäufernr.]],0),Verkäufer[Nummer],0)),"")</f>
        <v/>
      </c>
      <c r="H74" t="str">
        <f t="shared" si="6"/>
        <v/>
      </c>
    </row>
    <row r="75" spans="1:8" x14ac:dyDescent="0.2">
      <c r="A75" t="str">
        <f>IFERROR(INDEX(Gesamtaufstellung[Kd.nummer],MATCH(E75,Hilfsspalte_Rechnung,0)),"")</f>
        <v/>
      </c>
      <c r="B75" t="str">
        <f>IFERROR(INDEX(Gesamtaufstellung[Kunde],MATCH(E75,Hilfsspalte_Rechnung,0)),"")</f>
        <v/>
      </c>
      <c r="C75" s="7" t="str">
        <f>IFERROR(INDEX(Gesamtaufstellung[HSP Ums.],MATCH(E75,Hilfsspalte_Rechnung,0)),"")</f>
        <v/>
      </c>
      <c r="D75" s="3" t="str">
        <f>IFERROR(INDEX(Gesamtaufstellung[Marge in %],MATCH(E75,Hilfsspalte_Rechnung,0)),"")</f>
        <v/>
      </c>
      <c r="E75" s="1" t="str">
        <f t="shared" si="4"/>
        <v/>
      </c>
      <c r="F75" t="str">
        <f t="shared" si="5"/>
        <v/>
      </c>
      <c r="G75" t="str">
        <f>IFERROR(INDEX(Verkäufer[Verkäufer],MATCH(ROUND(nach_Ertrag[[#This Row],[Verkäufernr.]],0),Verkäufer[Nummer],0)),"")</f>
        <v/>
      </c>
      <c r="H75" t="str">
        <f t="shared" si="6"/>
        <v/>
      </c>
    </row>
    <row r="76" spans="1:8" x14ac:dyDescent="0.2">
      <c r="A76" t="str">
        <f>IFERROR(INDEX(Gesamtaufstellung[Kd.nummer],MATCH(E76,Hilfsspalte_Rechnung,0)),"")</f>
        <v/>
      </c>
      <c r="B76" t="str">
        <f>IFERROR(INDEX(Gesamtaufstellung[Kunde],MATCH(E76,Hilfsspalte_Rechnung,0)),"")</f>
        <v/>
      </c>
      <c r="C76" s="7" t="str">
        <f>IFERROR(INDEX(Gesamtaufstellung[HSP Ums.],MATCH(E76,Hilfsspalte_Rechnung,0)),"")</f>
        <v/>
      </c>
      <c r="D76" s="3" t="str">
        <f>IFERROR(INDEX(Gesamtaufstellung[Marge in %],MATCH(E76,Hilfsspalte_Rechnung,0)),"")</f>
        <v/>
      </c>
      <c r="E76" s="1" t="str">
        <f t="shared" si="4"/>
        <v/>
      </c>
      <c r="F76" t="str">
        <f t="shared" si="5"/>
        <v/>
      </c>
      <c r="G76" t="str">
        <f>IFERROR(INDEX(Verkäufer[Verkäufer],MATCH(ROUND(nach_Ertrag[[#This Row],[Verkäufernr.]],0),Verkäufer[Nummer],0)),"")</f>
        <v/>
      </c>
      <c r="H76" t="str">
        <f t="shared" si="6"/>
        <v/>
      </c>
    </row>
    <row r="77" spans="1:8" x14ac:dyDescent="0.2">
      <c r="A77" t="str">
        <f>IFERROR(INDEX(Gesamtaufstellung[Kd.nummer],MATCH(E77,Hilfsspalte_Rechnung,0)),"")</f>
        <v/>
      </c>
      <c r="B77" t="str">
        <f>IFERROR(INDEX(Gesamtaufstellung[Kunde],MATCH(E77,Hilfsspalte_Rechnung,0)),"")</f>
        <v/>
      </c>
      <c r="C77" s="7" t="str">
        <f>IFERROR(INDEX(Gesamtaufstellung[HSP Ums.],MATCH(E77,Hilfsspalte_Rechnung,0)),"")</f>
        <v/>
      </c>
      <c r="D77" s="3" t="str">
        <f>IFERROR(INDEX(Gesamtaufstellung[Marge in %],MATCH(E77,Hilfsspalte_Rechnung,0)),"")</f>
        <v/>
      </c>
      <c r="E77" s="1" t="str">
        <f t="shared" si="4"/>
        <v/>
      </c>
      <c r="F77" t="str">
        <f t="shared" si="5"/>
        <v/>
      </c>
      <c r="G77" t="str">
        <f>IFERROR(INDEX(Verkäufer[Verkäufer],MATCH(ROUND(nach_Ertrag[[#This Row],[Verkäufernr.]],0),Verkäufer[Nummer],0)),"")</f>
        <v/>
      </c>
      <c r="H77" t="str">
        <f t="shared" si="6"/>
        <v/>
      </c>
    </row>
    <row r="78" spans="1:8" x14ac:dyDescent="0.2">
      <c r="A78" t="str">
        <f>IFERROR(INDEX(Gesamtaufstellung[Kd.nummer],MATCH(E78,Hilfsspalte_Rechnung,0)),"")</f>
        <v/>
      </c>
      <c r="B78" t="str">
        <f>IFERROR(INDEX(Gesamtaufstellung[Kunde],MATCH(E78,Hilfsspalte_Rechnung,0)),"")</f>
        <v/>
      </c>
      <c r="C78" s="7" t="str">
        <f>IFERROR(INDEX(Gesamtaufstellung[HSP Ums.],MATCH(E78,Hilfsspalte_Rechnung,0)),"")</f>
        <v/>
      </c>
      <c r="D78" s="3" t="str">
        <f>IFERROR(INDEX(Gesamtaufstellung[Marge in %],MATCH(E78,Hilfsspalte_Rechnung,0)),"")</f>
        <v/>
      </c>
      <c r="E78" s="1" t="str">
        <f t="shared" si="4"/>
        <v/>
      </c>
      <c r="F78" t="str">
        <f t="shared" si="5"/>
        <v/>
      </c>
      <c r="G78" t="str">
        <f>IFERROR(INDEX(Verkäufer[Verkäufer],MATCH(ROUND(nach_Ertrag[[#This Row],[Verkäufernr.]],0),Verkäufer[Nummer],0)),"")</f>
        <v/>
      </c>
      <c r="H78" t="str">
        <f t="shared" si="6"/>
        <v/>
      </c>
    </row>
    <row r="79" spans="1:8" x14ac:dyDescent="0.2">
      <c r="A79" t="str">
        <f>IFERROR(INDEX(Gesamtaufstellung[Kd.nummer],MATCH(E79,Hilfsspalte_Rechnung,0)),"")</f>
        <v/>
      </c>
      <c r="B79" t="str">
        <f>IFERROR(INDEX(Gesamtaufstellung[Kunde],MATCH(E79,Hilfsspalte_Rechnung,0)),"")</f>
        <v/>
      </c>
      <c r="C79" s="7" t="str">
        <f>IFERROR(INDEX(Gesamtaufstellung[HSP Ums.],MATCH(E79,Hilfsspalte_Rechnung,0)),"")</f>
        <v/>
      </c>
      <c r="D79" s="3" t="str">
        <f>IFERROR(INDEX(Gesamtaufstellung[Marge in %],MATCH(E79,Hilfsspalte_Rechnung,0)),"")</f>
        <v/>
      </c>
      <c r="E79" s="1" t="str">
        <f t="shared" si="4"/>
        <v/>
      </c>
      <c r="F79" t="str">
        <f t="shared" si="5"/>
        <v/>
      </c>
      <c r="G79" t="str">
        <f>IFERROR(INDEX(Verkäufer[Verkäufer],MATCH(ROUND(nach_Ertrag[[#This Row],[Verkäufernr.]],0),Verkäufer[Nummer],0)),"")</f>
        <v/>
      </c>
      <c r="H79" t="str">
        <f t="shared" si="6"/>
        <v/>
      </c>
    </row>
    <row r="80" spans="1:8" x14ac:dyDescent="0.2">
      <c r="A80" t="str">
        <f>IFERROR(INDEX(Gesamtaufstellung[Kd.nummer],MATCH(E80,Hilfsspalte_Rechnung,0)),"")</f>
        <v/>
      </c>
      <c r="B80" t="str">
        <f>IFERROR(INDEX(Gesamtaufstellung[Kunde],MATCH(E80,Hilfsspalte_Rechnung,0)),"")</f>
        <v/>
      </c>
      <c r="C80" s="7" t="str">
        <f>IFERROR(INDEX(Gesamtaufstellung[HSP Ums.],MATCH(E80,Hilfsspalte_Rechnung,0)),"")</f>
        <v/>
      </c>
      <c r="D80" s="3" t="str">
        <f>IFERROR(INDEX(Gesamtaufstellung[Marge in %],MATCH(E80,Hilfsspalte_Rechnung,0)),"")</f>
        <v/>
      </c>
      <c r="E80" s="1" t="str">
        <f t="shared" si="4"/>
        <v/>
      </c>
      <c r="F80" t="str">
        <f t="shared" si="5"/>
        <v/>
      </c>
      <c r="G80" t="str">
        <f>IFERROR(INDEX(Verkäufer[Verkäufer],MATCH(ROUND(nach_Ertrag[[#This Row],[Verkäufernr.]],0),Verkäufer[Nummer],0)),"")</f>
        <v/>
      </c>
      <c r="H80" t="str">
        <f t="shared" si="6"/>
        <v/>
      </c>
    </row>
    <row r="81" spans="1:8" x14ac:dyDescent="0.2">
      <c r="A81" t="str">
        <f>IFERROR(INDEX(Gesamtaufstellung[Kd.nummer],MATCH(E81,Hilfsspalte_Rechnung,0)),"")</f>
        <v/>
      </c>
      <c r="B81" t="str">
        <f>IFERROR(INDEX(Gesamtaufstellung[Kunde],MATCH(E81,Hilfsspalte_Rechnung,0)),"")</f>
        <v/>
      </c>
      <c r="C81" s="7" t="str">
        <f>IFERROR(INDEX(Gesamtaufstellung[HSP Ums.],MATCH(E81,Hilfsspalte_Rechnung,0)),"")</f>
        <v/>
      </c>
      <c r="D81" s="3" t="str">
        <f>IFERROR(INDEX(Gesamtaufstellung[Marge in %],MATCH(E81,Hilfsspalte_Rechnung,0)),"")</f>
        <v/>
      </c>
      <c r="E81" s="1" t="str">
        <f t="shared" si="4"/>
        <v/>
      </c>
      <c r="F81" t="str">
        <f t="shared" si="5"/>
        <v/>
      </c>
      <c r="G81" t="str">
        <f>IFERROR(INDEX(Verkäufer[Verkäufer],MATCH(ROUND(nach_Ertrag[[#This Row],[Verkäufernr.]],0),Verkäufer[Nummer],0)),"")</f>
        <v/>
      </c>
      <c r="H81" t="str">
        <f t="shared" si="6"/>
        <v/>
      </c>
    </row>
    <row r="82" spans="1:8" x14ac:dyDescent="0.2">
      <c r="A82" t="str">
        <f>IFERROR(INDEX(Gesamtaufstellung[Kd.nummer],MATCH(E82,Hilfsspalte_Rechnung,0)),"")</f>
        <v/>
      </c>
      <c r="B82" t="str">
        <f>IFERROR(INDEX(Gesamtaufstellung[Kunde],MATCH(E82,Hilfsspalte_Rechnung,0)),"")</f>
        <v/>
      </c>
      <c r="C82" s="7" t="str">
        <f>IFERROR(INDEX(Gesamtaufstellung[HSP Ums.],MATCH(E82,Hilfsspalte_Rechnung,0)),"")</f>
        <v/>
      </c>
      <c r="D82" s="3" t="str">
        <f>IFERROR(INDEX(Gesamtaufstellung[Marge in %],MATCH(E82,Hilfsspalte_Rechnung,0)),"")</f>
        <v/>
      </c>
      <c r="E82" s="1" t="str">
        <f t="shared" si="4"/>
        <v/>
      </c>
      <c r="F82" t="str">
        <f t="shared" si="5"/>
        <v/>
      </c>
      <c r="G82" t="str">
        <f>IFERROR(INDEX(Verkäufer[Verkäufer],MATCH(ROUND(nach_Ertrag[[#This Row],[Verkäufernr.]],0),Verkäufer[Nummer],0)),"")</f>
        <v/>
      </c>
      <c r="H82" t="str">
        <f t="shared" si="6"/>
        <v/>
      </c>
    </row>
    <row r="83" spans="1:8" x14ac:dyDescent="0.2">
      <c r="A83" t="str">
        <f>IFERROR(INDEX(Gesamtaufstellung[Kd.nummer],MATCH(E83,Hilfsspalte_Rechnung,0)),"")</f>
        <v/>
      </c>
      <c r="B83" t="str">
        <f>IFERROR(INDEX(Gesamtaufstellung[Kunde],MATCH(E83,Hilfsspalte_Rechnung,0)),"")</f>
        <v/>
      </c>
      <c r="C83" s="7" t="str">
        <f>IFERROR(INDEX(Gesamtaufstellung[HSP Ums.],MATCH(E83,Hilfsspalte_Rechnung,0)),"")</f>
        <v/>
      </c>
      <c r="D83" s="3" t="str">
        <f>IFERROR(INDEX(Gesamtaufstellung[Marge in %],MATCH(E83,Hilfsspalte_Rechnung,0)),"")</f>
        <v/>
      </c>
      <c r="E83" s="1" t="str">
        <f t="shared" si="4"/>
        <v/>
      </c>
      <c r="F83" t="str">
        <f t="shared" si="5"/>
        <v/>
      </c>
      <c r="G83" t="str">
        <f>IFERROR(INDEX(Verkäufer[Verkäufer],MATCH(ROUND(nach_Ertrag[[#This Row],[Verkäufernr.]],0),Verkäufer[Nummer],0)),"")</f>
        <v/>
      </c>
      <c r="H83" t="str">
        <f t="shared" si="6"/>
        <v/>
      </c>
    </row>
    <row r="84" spans="1:8" x14ac:dyDescent="0.2">
      <c r="A84" t="str">
        <f>IFERROR(INDEX(Gesamtaufstellung[Kd.nummer],MATCH(E84,Hilfsspalte_Rechnung,0)),"")</f>
        <v/>
      </c>
      <c r="B84" t="str">
        <f>IFERROR(INDEX(Gesamtaufstellung[Kunde],MATCH(E84,Hilfsspalte_Rechnung,0)),"")</f>
        <v/>
      </c>
      <c r="C84" s="7" t="str">
        <f>IFERROR(INDEX(Gesamtaufstellung[HSP Ums.],MATCH(E84,Hilfsspalte_Rechnung,0)),"")</f>
        <v/>
      </c>
      <c r="D84" s="3" t="str">
        <f>IFERROR(INDEX(Gesamtaufstellung[Marge in %],MATCH(E84,Hilfsspalte_Rechnung,0)),"")</f>
        <v/>
      </c>
      <c r="E84" s="1" t="str">
        <f t="shared" si="4"/>
        <v/>
      </c>
      <c r="F84" t="str">
        <f t="shared" si="5"/>
        <v/>
      </c>
      <c r="G84" t="str">
        <f>IFERROR(INDEX(Verkäufer[Verkäufer],MATCH(ROUND(nach_Ertrag[[#This Row],[Verkäufernr.]],0),Verkäufer[Nummer],0)),"")</f>
        <v/>
      </c>
      <c r="H84" t="str">
        <f t="shared" si="6"/>
        <v/>
      </c>
    </row>
    <row r="85" spans="1:8" x14ac:dyDescent="0.2">
      <c r="A85" t="str">
        <f>IFERROR(INDEX(Gesamtaufstellung[Kd.nummer],MATCH(E85,Hilfsspalte_Rechnung,0)),"")</f>
        <v/>
      </c>
      <c r="B85" t="str">
        <f>IFERROR(INDEX(Gesamtaufstellung[Kunde],MATCH(E85,Hilfsspalte_Rechnung,0)),"")</f>
        <v/>
      </c>
      <c r="C85" s="7" t="str">
        <f>IFERROR(INDEX(Gesamtaufstellung[HSP Ums.],MATCH(E85,Hilfsspalte_Rechnung,0)),"")</f>
        <v/>
      </c>
      <c r="D85" s="3" t="str">
        <f>IFERROR(INDEX(Gesamtaufstellung[Marge in %],MATCH(E85,Hilfsspalte_Rechnung,0)),"")</f>
        <v/>
      </c>
      <c r="E85" s="1" t="str">
        <f t="shared" si="4"/>
        <v/>
      </c>
      <c r="F85" t="str">
        <f t="shared" si="5"/>
        <v/>
      </c>
      <c r="G85" t="str">
        <f>IFERROR(INDEX(Verkäufer[Verkäufer],MATCH(ROUND(nach_Ertrag[[#This Row],[Verkäufernr.]],0),Verkäufer[Nummer],0)),"")</f>
        <v/>
      </c>
      <c r="H85" t="str">
        <f t="shared" si="6"/>
        <v/>
      </c>
    </row>
    <row r="86" spans="1:8" x14ac:dyDescent="0.2">
      <c r="A86" t="str">
        <f>IFERROR(INDEX(Gesamtaufstellung[Kd.nummer],MATCH(E86,Hilfsspalte_Rechnung,0)),"")</f>
        <v/>
      </c>
      <c r="B86" t="str">
        <f>IFERROR(INDEX(Gesamtaufstellung[Kunde],MATCH(E86,Hilfsspalte_Rechnung,0)),"")</f>
        <v/>
      </c>
      <c r="C86" s="7" t="str">
        <f>IFERROR(INDEX(Gesamtaufstellung[HSP Ums.],MATCH(E86,Hilfsspalte_Rechnung,0)),"")</f>
        <v/>
      </c>
      <c r="D86" s="3" t="str">
        <f>IFERROR(INDEX(Gesamtaufstellung[Marge in %],MATCH(E86,Hilfsspalte_Rechnung,0)),"")</f>
        <v/>
      </c>
      <c r="E86" s="1" t="str">
        <f t="shared" si="4"/>
        <v/>
      </c>
      <c r="F86" t="str">
        <f t="shared" si="5"/>
        <v/>
      </c>
      <c r="G86" t="str">
        <f>IFERROR(INDEX(Verkäufer[Verkäufer],MATCH(ROUND(nach_Ertrag[[#This Row],[Verkäufernr.]],0),Verkäufer[Nummer],0)),"")</f>
        <v/>
      </c>
      <c r="H86" t="str">
        <f t="shared" si="6"/>
        <v/>
      </c>
    </row>
    <row r="87" spans="1:8" x14ac:dyDescent="0.2">
      <c r="A87" t="str">
        <f>IFERROR(INDEX(Gesamtaufstellung[Kd.nummer],MATCH(E87,Hilfsspalte_Rechnung,0)),"")</f>
        <v/>
      </c>
      <c r="B87" t="str">
        <f>IFERROR(INDEX(Gesamtaufstellung[Kunde],MATCH(E87,Hilfsspalte_Rechnung,0)),"")</f>
        <v/>
      </c>
      <c r="C87" s="7" t="str">
        <f>IFERROR(INDEX(Gesamtaufstellung[HSP Ums.],MATCH(E87,Hilfsspalte_Rechnung,0)),"")</f>
        <v/>
      </c>
      <c r="D87" s="3" t="str">
        <f>IFERROR(INDEX(Gesamtaufstellung[Marge in %],MATCH(E87,Hilfsspalte_Rechnung,0)),"")</f>
        <v/>
      </c>
      <c r="E87" s="1" t="str">
        <f t="shared" si="4"/>
        <v/>
      </c>
      <c r="F87" t="str">
        <f t="shared" si="5"/>
        <v/>
      </c>
      <c r="G87" t="str">
        <f>IFERROR(INDEX(Verkäufer[Verkäufer],MATCH(ROUND(nach_Ertrag[[#This Row],[Verkäufernr.]],0),Verkäufer[Nummer],0)),"")</f>
        <v/>
      </c>
      <c r="H87" t="str">
        <f t="shared" si="6"/>
        <v/>
      </c>
    </row>
    <row r="88" spans="1:8" x14ac:dyDescent="0.2">
      <c r="A88" t="str">
        <f>IFERROR(INDEX(Gesamtaufstellung[Kd.nummer],MATCH(E88,Hilfsspalte_Rechnung,0)),"")</f>
        <v/>
      </c>
      <c r="B88" t="str">
        <f>IFERROR(INDEX(Gesamtaufstellung[Kunde],MATCH(E88,Hilfsspalte_Rechnung,0)),"")</f>
        <v/>
      </c>
      <c r="C88" s="7" t="str">
        <f>IFERROR(INDEX(Gesamtaufstellung[HSP Ums.],MATCH(E88,Hilfsspalte_Rechnung,0)),"")</f>
        <v/>
      </c>
      <c r="D88" s="3" t="str">
        <f>IFERROR(INDEX(Gesamtaufstellung[Marge in %],MATCH(E88,Hilfsspalte_Rechnung,0)),"")</f>
        <v/>
      </c>
      <c r="E88" s="1" t="str">
        <f t="shared" si="4"/>
        <v/>
      </c>
      <c r="F88" t="str">
        <f t="shared" si="5"/>
        <v/>
      </c>
      <c r="G88" t="str">
        <f>IFERROR(INDEX(Verkäufer[Verkäufer],MATCH(ROUND(nach_Ertrag[[#This Row],[Verkäufernr.]],0),Verkäufer[Nummer],0)),"")</f>
        <v/>
      </c>
      <c r="H88" t="str">
        <f t="shared" si="6"/>
        <v/>
      </c>
    </row>
    <row r="89" spans="1:8" x14ac:dyDescent="0.2">
      <c r="A89" t="str">
        <f>IFERROR(INDEX(Gesamtaufstellung[Kd.nummer],MATCH(E89,Hilfsspalte_Rechnung,0)),"")</f>
        <v/>
      </c>
      <c r="B89" t="str">
        <f>IFERROR(INDEX(Gesamtaufstellung[Kunde],MATCH(E89,Hilfsspalte_Rechnung,0)),"")</f>
        <v/>
      </c>
      <c r="C89" s="7" t="str">
        <f>IFERROR(INDEX(Gesamtaufstellung[HSP Ums.],MATCH(E89,Hilfsspalte_Rechnung,0)),"")</f>
        <v/>
      </c>
      <c r="D89" s="3" t="str">
        <f>IFERROR(INDEX(Gesamtaufstellung[Marge in %],MATCH(E89,Hilfsspalte_Rechnung,0)),"")</f>
        <v/>
      </c>
      <c r="E89" s="1" t="str">
        <f t="shared" si="4"/>
        <v/>
      </c>
      <c r="F89" t="str">
        <f t="shared" si="5"/>
        <v/>
      </c>
      <c r="G89" t="str">
        <f>IFERROR(INDEX(Verkäufer[Verkäufer],MATCH(ROUND(nach_Ertrag[[#This Row],[Verkäufernr.]],0),Verkäufer[Nummer],0)),"")</f>
        <v/>
      </c>
      <c r="H89" t="str">
        <f t="shared" si="6"/>
        <v/>
      </c>
    </row>
    <row r="90" spans="1:8" x14ac:dyDescent="0.2">
      <c r="A90" t="str">
        <f>IFERROR(INDEX(Gesamtaufstellung[Kd.nummer],MATCH(E90,Hilfsspalte_Rechnung,0)),"")</f>
        <v/>
      </c>
      <c r="B90" t="str">
        <f>IFERROR(INDEX(Gesamtaufstellung[Kunde],MATCH(E90,Hilfsspalte_Rechnung,0)),"")</f>
        <v/>
      </c>
      <c r="C90" s="7" t="str">
        <f>IFERROR(INDEX(Gesamtaufstellung[HSP Ums.],MATCH(E90,Hilfsspalte_Rechnung,0)),"")</f>
        <v/>
      </c>
      <c r="D90" s="3" t="str">
        <f>IFERROR(INDEX(Gesamtaufstellung[Marge in %],MATCH(E90,Hilfsspalte_Rechnung,0)),"")</f>
        <v/>
      </c>
      <c r="E90" s="1" t="str">
        <f t="shared" si="4"/>
        <v/>
      </c>
      <c r="F90" t="str">
        <f t="shared" si="5"/>
        <v/>
      </c>
      <c r="G90" t="str">
        <f>IFERROR(INDEX(Verkäufer[Verkäufer],MATCH(ROUND(nach_Ertrag[[#This Row],[Verkäufernr.]],0),Verkäufer[Nummer],0)),"")</f>
        <v/>
      </c>
      <c r="H90" t="str">
        <f t="shared" si="6"/>
        <v/>
      </c>
    </row>
    <row r="91" spans="1:8" x14ac:dyDescent="0.2">
      <c r="A91" t="str">
        <f>IFERROR(INDEX(Gesamtaufstellung[Kd.nummer],MATCH(E91,Hilfsspalte_Rechnung,0)),"")</f>
        <v/>
      </c>
      <c r="B91" t="str">
        <f>IFERROR(INDEX(Gesamtaufstellung[Kunde],MATCH(E91,Hilfsspalte_Rechnung,0)),"")</f>
        <v/>
      </c>
      <c r="C91" s="7" t="str">
        <f>IFERROR(INDEX(Gesamtaufstellung[HSP Ums.],MATCH(E91,Hilfsspalte_Rechnung,0)),"")</f>
        <v/>
      </c>
      <c r="D91" s="3" t="str">
        <f>IFERROR(INDEX(Gesamtaufstellung[Marge in %],MATCH(E91,Hilfsspalte_Rechnung,0)),"")</f>
        <v/>
      </c>
      <c r="E91" s="1" t="str">
        <f t="shared" si="4"/>
        <v/>
      </c>
      <c r="F91" t="str">
        <f t="shared" si="5"/>
        <v/>
      </c>
      <c r="G91" t="str">
        <f>IFERROR(INDEX(Verkäufer[Verkäufer],MATCH(ROUND(nach_Ertrag[[#This Row],[Verkäufernr.]],0),Verkäufer[Nummer],0)),"")</f>
        <v/>
      </c>
      <c r="H91" t="str">
        <f t="shared" si="6"/>
        <v/>
      </c>
    </row>
    <row r="92" spans="1:8" x14ac:dyDescent="0.2">
      <c r="A92" t="str">
        <f>IFERROR(INDEX(Gesamtaufstellung[Kd.nummer],MATCH(E92,Hilfsspalte_Rechnung,0)),"")</f>
        <v/>
      </c>
      <c r="B92" t="str">
        <f>IFERROR(INDEX(Gesamtaufstellung[Kunde],MATCH(E92,Hilfsspalte_Rechnung,0)),"")</f>
        <v/>
      </c>
      <c r="C92" s="7" t="str">
        <f>IFERROR(INDEX(Gesamtaufstellung[HSP Ums.],MATCH(E92,Hilfsspalte_Rechnung,0)),"")</f>
        <v/>
      </c>
      <c r="D92" s="3" t="str">
        <f>IFERROR(INDEX(Gesamtaufstellung[Marge in %],MATCH(E92,Hilfsspalte_Rechnung,0)),"")</f>
        <v/>
      </c>
      <c r="E92" s="1" t="str">
        <f t="shared" si="4"/>
        <v/>
      </c>
      <c r="F92" t="str">
        <f t="shared" si="5"/>
        <v/>
      </c>
      <c r="G92" t="str">
        <f>IFERROR(INDEX(Verkäufer[Verkäufer],MATCH(ROUND(nach_Ertrag[[#This Row],[Verkäufernr.]],0),Verkäufer[Nummer],0)),"")</f>
        <v/>
      </c>
      <c r="H92" t="str">
        <f t="shared" si="6"/>
        <v/>
      </c>
    </row>
    <row r="93" spans="1:8" x14ac:dyDescent="0.2">
      <c r="A93" t="str">
        <f>IFERROR(INDEX(Gesamtaufstellung[Kd.nummer],MATCH(E93,Hilfsspalte_Rechnung,0)),"")</f>
        <v/>
      </c>
      <c r="B93" t="str">
        <f>IFERROR(INDEX(Gesamtaufstellung[Kunde],MATCH(E93,Hilfsspalte_Rechnung,0)),"")</f>
        <v/>
      </c>
      <c r="C93" s="7" t="str">
        <f>IFERROR(INDEX(Gesamtaufstellung[HSP Ums.],MATCH(E93,Hilfsspalte_Rechnung,0)),"")</f>
        <v/>
      </c>
      <c r="D93" s="3" t="str">
        <f>IFERROR(INDEX(Gesamtaufstellung[Marge in %],MATCH(E93,Hilfsspalte_Rechnung,0)),"")</f>
        <v/>
      </c>
      <c r="E93" s="1" t="str">
        <f t="shared" si="4"/>
        <v/>
      </c>
      <c r="F93" t="str">
        <f t="shared" si="5"/>
        <v/>
      </c>
      <c r="G93" t="str">
        <f>IFERROR(INDEX(Verkäufer[Verkäufer],MATCH(ROUND(nach_Ertrag[[#This Row],[Verkäufernr.]],0),Verkäufer[Nummer],0)),"")</f>
        <v/>
      </c>
      <c r="H93" t="str">
        <f t="shared" si="6"/>
        <v/>
      </c>
    </row>
    <row r="94" spans="1:8" x14ac:dyDescent="0.2">
      <c r="A94" t="str">
        <f>IFERROR(INDEX(Gesamtaufstellung[Kd.nummer],MATCH(E94,Hilfsspalte_Rechnung,0)),"")</f>
        <v/>
      </c>
      <c r="B94" t="str">
        <f>IFERROR(INDEX(Gesamtaufstellung[Kunde],MATCH(E94,Hilfsspalte_Rechnung,0)),"")</f>
        <v/>
      </c>
      <c r="C94" s="7" t="str">
        <f>IFERROR(INDEX(Gesamtaufstellung[HSP Ums.],MATCH(E94,Hilfsspalte_Rechnung,0)),"")</f>
        <v/>
      </c>
      <c r="D94" s="3" t="str">
        <f>IFERROR(INDEX(Gesamtaufstellung[Marge in %],MATCH(E94,Hilfsspalte_Rechnung,0)),"")</f>
        <v/>
      </c>
      <c r="E94" s="1" t="str">
        <f t="shared" si="4"/>
        <v/>
      </c>
      <c r="F94" t="str">
        <f t="shared" si="5"/>
        <v/>
      </c>
      <c r="G94" t="str">
        <f>IFERROR(INDEX(Verkäufer[Verkäufer],MATCH(ROUND(nach_Ertrag[[#This Row],[Verkäufernr.]],0),Verkäufer[Nummer],0)),"")</f>
        <v/>
      </c>
      <c r="H94" t="str">
        <f t="shared" si="6"/>
        <v/>
      </c>
    </row>
    <row r="95" spans="1:8" x14ac:dyDescent="0.2">
      <c r="A95" t="str">
        <f>IFERROR(INDEX(Gesamtaufstellung[Kd.nummer],MATCH(E95,Hilfsspalte_Rechnung,0)),"")</f>
        <v/>
      </c>
      <c r="B95" t="str">
        <f>IFERROR(INDEX(Gesamtaufstellung[Kunde],MATCH(E95,Hilfsspalte_Rechnung,0)),"")</f>
        <v/>
      </c>
      <c r="C95" s="7" t="str">
        <f>IFERROR(INDEX(Gesamtaufstellung[HSP Ums.],MATCH(E95,Hilfsspalte_Rechnung,0)),"")</f>
        <v/>
      </c>
      <c r="D95" s="3" t="str">
        <f>IFERROR(INDEX(Gesamtaufstellung[Marge in %],MATCH(E95,Hilfsspalte_Rechnung,0)),"")</f>
        <v/>
      </c>
      <c r="E95" s="1" t="str">
        <f t="shared" si="4"/>
        <v/>
      </c>
      <c r="F95" t="str">
        <f t="shared" si="5"/>
        <v/>
      </c>
      <c r="G95" t="str">
        <f>IFERROR(INDEX(Verkäufer[Verkäufer],MATCH(ROUND(nach_Ertrag[[#This Row],[Verkäufernr.]],0),Verkäufer[Nummer],0)),"")</f>
        <v/>
      </c>
      <c r="H95" t="str">
        <f t="shared" si="6"/>
        <v/>
      </c>
    </row>
    <row r="96" spans="1:8" x14ac:dyDescent="0.2">
      <c r="A96" t="str">
        <f>IFERROR(INDEX(Gesamtaufstellung[Kd.nummer],MATCH(E96,Hilfsspalte_Rechnung,0)),"")</f>
        <v/>
      </c>
      <c r="B96" t="str">
        <f>IFERROR(INDEX(Gesamtaufstellung[Kunde],MATCH(E96,Hilfsspalte_Rechnung,0)),"")</f>
        <v/>
      </c>
      <c r="C96" s="7" t="str">
        <f>IFERROR(INDEX(Gesamtaufstellung[HSP Ums.],MATCH(E96,Hilfsspalte_Rechnung,0)),"")</f>
        <v/>
      </c>
      <c r="D96" s="3" t="str">
        <f>IFERROR(INDEX(Gesamtaufstellung[Marge in %],MATCH(E96,Hilfsspalte_Rechnung,0)),"")</f>
        <v/>
      </c>
      <c r="E96" s="1" t="str">
        <f t="shared" si="4"/>
        <v/>
      </c>
      <c r="F96" t="str">
        <f t="shared" si="5"/>
        <v/>
      </c>
      <c r="G96" t="str">
        <f>IFERROR(INDEX(Verkäufer[Verkäufer],MATCH(ROUND(nach_Ertrag[[#This Row],[Verkäufernr.]],0),Verkäufer[Nummer],0)),"")</f>
        <v/>
      </c>
      <c r="H96" t="str">
        <f t="shared" si="6"/>
        <v/>
      </c>
    </row>
    <row r="97" spans="1:8" x14ac:dyDescent="0.2">
      <c r="A97" t="str">
        <f>IFERROR(INDEX(Gesamtaufstellung[Kd.nummer],MATCH(E97,Hilfsspalte_Rechnung,0)),"")</f>
        <v/>
      </c>
      <c r="B97" t="str">
        <f>IFERROR(INDEX(Gesamtaufstellung[Kunde],MATCH(E97,Hilfsspalte_Rechnung,0)),"")</f>
        <v/>
      </c>
      <c r="C97" s="7" t="str">
        <f>IFERROR(INDEX(Gesamtaufstellung[HSP Ums.],MATCH(E97,Hilfsspalte_Rechnung,0)),"")</f>
        <v/>
      </c>
      <c r="D97" s="3" t="str">
        <f>IFERROR(INDEX(Gesamtaufstellung[Marge in %],MATCH(E97,Hilfsspalte_Rechnung,0)),"")</f>
        <v/>
      </c>
      <c r="E97" s="1" t="str">
        <f t="shared" si="4"/>
        <v/>
      </c>
      <c r="F97" t="str">
        <f t="shared" si="5"/>
        <v/>
      </c>
      <c r="G97" t="str">
        <f>IFERROR(INDEX(Verkäufer[Verkäufer],MATCH(ROUND(nach_Ertrag[[#This Row],[Verkäufernr.]],0),Verkäufer[Nummer],0)),"")</f>
        <v/>
      </c>
      <c r="H97" t="str">
        <f t="shared" si="6"/>
        <v/>
      </c>
    </row>
    <row r="98" spans="1:8" x14ac:dyDescent="0.2">
      <c r="A98" t="str">
        <f>IFERROR(INDEX(Gesamtaufstellung[Kd.nummer],MATCH(E98,Hilfsspalte_Rechnung,0)),"")</f>
        <v/>
      </c>
      <c r="B98" t="str">
        <f>IFERROR(INDEX(Gesamtaufstellung[Kunde],MATCH(E98,Hilfsspalte_Rechnung,0)),"")</f>
        <v/>
      </c>
      <c r="C98" s="7" t="str">
        <f>IFERROR(INDEX(Gesamtaufstellung[HSP Ums.],MATCH(E98,Hilfsspalte_Rechnung,0)),"")</f>
        <v/>
      </c>
      <c r="D98" s="3" t="str">
        <f>IFERROR(INDEX(Gesamtaufstellung[Marge in %],MATCH(E98,Hilfsspalte_Rechnung,0)),"")</f>
        <v/>
      </c>
      <c r="E98" s="1" t="str">
        <f t="shared" si="4"/>
        <v/>
      </c>
      <c r="F98" t="str">
        <f t="shared" si="5"/>
        <v/>
      </c>
      <c r="G98" t="str">
        <f>IFERROR(INDEX(Verkäufer[Verkäufer],MATCH(ROUND(nach_Ertrag[[#This Row],[Verkäufernr.]],0),Verkäufer[Nummer],0)),"")</f>
        <v/>
      </c>
      <c r="H98" t="str">
        <f t="shared" si="6"/>
        <v/>
      </c>
    </row>
    <row r="99" spans="1:8" x14ac:dyDescent="0.2">
      <c r="A99" t="str">
        <f>IFERROR(INDEX(Gesamtaufstellung[Kd.nummer],MATCH(E99,Hilfsspalte_Rechnung,0)),"")</f>
        <v/>
      </c>
      <c r="B99" t="str">
        <f>IFERROR(INDEX(Gesamtaufstellung[Kunde],MATCH(E99,Hilfsspalte_Rechnung,0)),"")</f>
        <v/>
      </c>
      <c r="C99" s="7" t="str">
        <f>IFERROR(INDEX(Gesamtaufstellung[HSP Ums.],MATCH(E99,Hilfsspalte_Rechnung,0)),"")</f>
        <v/>
      </c>
      <c r="D99" s="3" t="str">
        <f>IFERROR(INDEX(Gesamtaufstellung[Marge in %],MATCH(E99,Hilfsspalte_Rechnung,0)),"")</f>
        <v/>
      </c>
      <c r="E99" s="1" t="str">
        <f t="shared" si="4"/>
        <v/>
      </c>
      <c r="F99" t="str">
        <f t="shared" si="5"/>
        <v/>
      </c>
      <c r="G99" t="str">
        <f>IFERROR(INDEX(Verkäufer[Verkäufer],MATCH(ROUND(nach_Ertrag[[#This Row],[Verkäufernr.]],0),Verkäufer[Nummer],0)),"")</f>
        <v/>
      </c>
      <c r="H99" t="str">
        <f t="shared" si="6"/>
        <v/>
      </c>
    </row>
    <row r="100" spans="1:8" x14ac:dyDescent="0.2">
      <c r="A100" t="str">
        <f>IFERROR(INDEX(Gesamtaufstellung[Kd.nummer],MATCH(E100,Hilfsspalte_Rechnung,0)),"")</f>
        <v/>
      </c>
      <c r="B100" t="str">
        <f>IFERROR(INDEX(Gesamtaufstellung[Kunde],MATCH(E100,Hilfsspalte_Rechnung,0)),"")</f>
        <v/>
      </c>
      <c r="C100" s="7" t="str">
        <f>IFERROR(INDEX(Gesamtaufstellung[HSP Ums.],MATCH(E100,Hilfsspalte_Rechnung,0)),"")</f>
        <v/>
      </c>
      <c r="D100" s="3" t="str">
        <f>IFERROR(INDEX(Gesamtaufstellung[Marge in %],MATCH(E100,Hilfsspalte_Rechnung,0)),"")</f>
        <v/>
      </c>
      <c r="E100" s="1" t="str">
        <f t="shared" ref="E100:E131" si="7">IFERROR(LARGE(Hilfsspalte_Rechnung,ROW()-3),"")</f>
        <v/>
      </c>
      <c r="F100" t="str">
        <f t="shared" si="5"/>
        <v/>
      </c>
      <c r="G100" t="str">
        <f>IFERROR(INDEX(Verkäufer[Verkäufer],MATCH(ROUND(nach_Ertrag[[#This Row],[Verkäufernr.]],0),Verkäufer[Nummer],0)),"")</f>
        <v/>
      </c>
      <c r="H100" t="str">
        <f t="shared" si="6"/>
        <v/>
      </c>
    </row>
    <row r="101" spans="1:8" x14ac:dyDescent="0.2">
      <c r="A101" t="str">
        <f>IFERROR(INDEX(Gesamtaufstellung[Kd.nummer],MATCH(E101,Hilfsspalte_Rechnung,0)),"")</f>
        <v/>
      </c>
      <c r="B101" t="str">
        <f>IFERROR(INDEX(Gesamtaufstellung[Kunde],MATCH(E101,Hilfsspalte_Rechnung,0)),"")</f>
        <v/>
      </c>
      <c r="C101" s="7" t="str">
        <f>IFERROR(INDEX(Gesamtaufstellung[HSP Ums.],MATCH(E101,Hilfsspalte_Rechnung,0)),"")</f>
        <v/>
      </c>
      <c r="D101" s="3" t="str">
        <f>IFERROR(INDEX(Gesamtaufstellung[Marge in %],MATCH(E101,Hilfsspalte_Rechnung,0)),"")</f>
        <v/>
      </c>
      <c r="E101" s="1" t="str">
        <f t="shared" si="7"/>
        <v/>
      </c>
      <c r="F101" t="str">
        <f t="shared" si="5"/>
        <v/>
      </c>
      <c r="G101" t="str">
        <f>IFERROR(INDEX(Verkäufer[Verkäufer],MATCH(ROUND(nach_Ertrag[[#This Row],[Verkäufernr.]],0),Verkäufer[Nummer],0)),"")</f>
        <v/>
      </c>
      <c r="H101" t="str">
        <f t="shared" si="6"/>
        <v/>
      </c>
    </row>
    <row r="102" spans="1:8" x14ac:dyDescent="0.2">
      <c r="A102" t="str">
        <f>IFERROR(INDEX(Gesamtaufstellung[Kd.nummer],MATCH(E102,Hilfsspalte_Rechnung,0)),"")</f>
        <v/>
      </c>
      <c r="B102" t="str">
        <f>IFERROR(INDEX(Gesamtaufstellung[Kunde],MATCH(E102,Hilfsspalte_Rechnung,0)),"")</f>
        <v/>
      </c>
      <c r="C102" s="7" t="str">
        <f>IFERROR(INDEX(Gesamtaufstellung[HSP Ums.],MATCH(E102,Hilfsspalte_Rechnung,0)),"")</f>
        <v/>
      </c>
      <c r="D102" s="3" t="str">
        <f>IFERROR(INDEX(Gesamtaufstellung[Marge in %],MATCH(E102,Hilfsspalte_Rechnung,0)),"")</f>
        <v/>
      </c>
      <c r="E102" s="1" t="str">
        <f t="shared" si="7"/>
        <v/>
      </c>
      <c r="F102" t="str">
        <f t="shared" si="5"/>
        <v/>
      </c>
      <c r="G102" t="str">
        <f>IFERROR(INDEX(Verkäufer[Verkäufer],MATCH(ROUND(nach_Ertrag[[#This Row],[Verkäufernr.]],0),Verkäufer[Nummer],0)),"")</f>
        <v/>
      </c>
      <c r="H102" t="str">
        <f t="shared" si="6"/>
        <v/>
      </c>
    </row>
    <row r="103" spans="1:8" x14ac:dyDescent="0.2">
      <c r="A103" t="str">
        <f>IFERROR(INDEX(Gesamtaufstellung[Kd.nummer],MATCH(E103,Hilfsspalte_Rechnung,0)),"")</f>
        <v/>
      </c>
      <c r="B103" t="str">
        <f>IFERROR(INDEX(Gesamtaufstellung[Kunde],MATCH(E103,Hilfsspalte_Rechnung,0)),"")</f>
        <v/>
      </c>
      <c r="C103" s="7" t="str">
        <f>IFERROR(INDEX(Gesamtaufstellung[HSP Ums.],MATCH(E103,Hilfsspalte_Rechnung,0)),"")</f>
        <v/>
      </c>
      <c r="D103" s="3" t="str">
        <f>IFERROR(INDEX(Gesamtaufstellung[Marge in %],MATCH(E103,Hilfsspalte_Rechnung,0)),"")</f>
        <v/>
      </c>
      <c r="E103" s="1" t="str">
        <f t="shared" si="7"/>
        <v/>
      </c>
      <c r="F103" t="str">
        <f t="shared" si="5"/>
        <v/>
      </c>
      <c r="G103" t="str">
        <f>IFERROR(INDEX(Verkäufer[Verkäufer],MATCH(ROUND(nach_Ertrag[[#This Row],[Verkäufernr.]],0),Verkäufer[Nummer],0)),"")</f>
        <v/>
      </c>
      <c r="H103" t="str">
        <f t="shared" si="6"/>
        <v/>
      </c>
    </row>
    <row r="104" spans="1:8" x14ac:dyDescent="0.2">
      <c r="A104" t="str">
        <f>IFERROR(INDEX(Gesamtaufstellung[Kd.nummer],MATCH(E104,Hilfsspalte_Rechnung,0)),"")</f>
        <v/>
      </c>
      <c r="B104" t="str">
        <f>IFERROR(INDEX(Gesamtaufstellung[Kunde],MATCH(E104,Hilfsspalte_Rechnung,0)),"")</f>
        <v/>
      </c>
      <c r="C104" s="7" t="str">
        <f>IFERROR(INDEX(Gesamtaufstellung[HSP Ums.],MATCH(E104,Hilfsspalte_Rechnung,0)),"")</f>
        <v/>
      </c>
      <c r="D104" s="3" t="str">
        <f>IFERROR(INDEX(Gesamtaufstellung[Marge in %],MATCH(E104,Hilfsspalte_Rechnung,0)),"")</f>
        <v/>
      </c>
      <c r="E104" s="1" t="str">
        <f t="shared" si="7"/>
        <v/>
      </c>
      <c r="F104" t="str">
        <f t="shared" si="5"/>
        <v/>
      </c>
      <c r="G104" t="str">
        <f>IFERROR(INDEX(Verkäufer[Verkäufer],MATCH(ROUND(nach_Ertrag[[#This Row],[Verkäufernr.]],0),Verkäufer[Nummer],0)),"")</f>
        <v/>
      </c>
      <c r="H104" t="str">
        <f t="shared" si="6"/>
        <v/>
      </c>
    </row>
    <row r="105" spans="1:8" x14ac:dyDescent="0.2">
      <c r="A105" t="str">
        <f>IFERROR(INDEX(Gesamtaufstellung[Kd.nummer],MATCH(E105,Hilfsspalte_Rechnung,0)),"")</f>
        <v/>
      </c>
      <c r="B105" t="str">
        <f>IFERROR(INDEX(Gesamtaufstellung[Kunde],MATCH(E105,Hilfsspalte_Rechnung,0)),"")</f>
        <v/>
      </c>
      <c r="C105" s="7" t="str">
        <f>IFERROR(INDEX(Gesamtaufstellung[HSP Ums.],MATCH(E105,Hilfsspalte_Rechnung,0)),"")</f>
        <v/>
      </c>
      <c r="D105" s="3" t="str">
        <f>IFERROR(INDEX(Gesamtaufstellung[Marge in %],MATCH(E105,Hilfsspalte_Rechnung,0)),"")</f>
        <v/>
      </c>
      <c r="E105" s="1" t="str">
        <f t="shared" si="7"/>
        <v/>
      </c>
      <c r="F105" t="str">
        <f t="shared" si="5"/>
        <v/>
      </c>
      <c r="G105" t="str">
        <f>IFERROR(INDEX(Verkäufer[Verkäufer],MATCH(ROUND(nach_Ertrag[[#This Row],[Verkäufernr.]],0),Verkäufer[Nummer],0)),"")</f>
        <v/>
      </c>
      <c r="H105" t="str">
        <f t="shared" si="6"/>
        <v/>
      </c>
    </row>
    <row r="106" spans="1:8" x14ac:dyDescent="0.2">
      <c r="A106" t="str">
        <f>IFERROR(INDEX(Gesamtaufstellung[Kd.nummer],MATCH(E106,Hilfsspalte_Rechnung,0)),"")</f>
        <v/>
      </c>
      <c r="B106" t="str">
        <f>IFERROR(INDEX(Gesamtaufstellung[Kunde],MATCH(E106,Hilfsspalte_Rechnung,0)),"")</f>
        <v/>
      </c>
      <c r="C106" s="7" t="str">
        <f>IFERROR(INDEX(Gesamtaufstellung[HSP Ums.],MATCH(E106,Hilfsspalte_Rechnung,0)),"")</f>
        <v/>
      </c>
      <c r="D106" s="3" t="str">
        <f>IFERROR(INDEX(Gesamtaufstellung[Marge in %],MATCH(E106,Hilfsspalte_Rechnung,0)),"")</f>
        <v/>
      </c>
      <c r="E106" s="1" t="str">
        <f t="shared" si="7"/>
        <v/>
      </c>
      <c r="F106" t="str">
        <f t="shared" si="5"/>
        <v/>
      </c>
      <c r="G106" t="str">
        <f>IFERROR(INDEX(Verkäufer[Verkäufer],MATCH(ROUND(nach_Ertrag[[#This Row],[Verkäufernr.]],0),Verkäufer[Nummer],0)),"")</f>
        <v/>
      </c>
      <c r="H106" t="str">
        <f t="shared" si="6"/>
        <v/>
      </c>
    </row>
    <row r="107" spans="1:8" x14ac:dyDescent="0.2">
      <c r="A107" t="str">
        <f>IFERROR(INDEX(Gesamtaufstellung[Kd.nummer],MATCH(E107,Hilfsspalte_Rechnung,0)),"")</f>
        <v/>
      </c>
      <c r="B107" t="str">
        <f>IFERROR(INDEX(Gesamtaufstellung[Kunde],MATCH(E107,Hilfsspalte_Rechnung,0)),"")</f>
        <v/>
      </c>
      <c r="C107" s="7" t="str">
        <f>IFERROR(INDEX(Gesamtaufstellung[HSP Ums.],MATCH(E107,Hilfsspalte_Rechnung,0)),"")</f>
        <v/>
      </c>
      <c r="D107" s="3" t="str">
        <f>IFERROR(INDEX(Gesamtaufstellung[Marge in %],MATCH(E107,Hilfsspalte_Rechnung,0)),"")</f>
        <v/>
      </c>
      <c r="E107" s="1" t="str">
        <f t="shared" si="7"/>
        <v/>
      </c>
      <c r="F107" t="str">
        <f t="shared" si="5"/>
        <v/>
      </c>
      <c r="G107" t="str">
        <f>IFERROR(INDEX(Verkäufer[Verkäufer],MATCH(ROUND(nach_Ertrag[[#This Row],[Verkäufernr.]],0),Verkäufer[Nummer],0)),"")</f>
        <v/>
      </c>
      <c r="H107" t="str">
        <f t="shared" si="6"/>
        <v/>
      </c>
    </row>
    <row r="108" spans="1:8" x14ac:dyDescent="0.2">
      <c r="A108" t="str">
        <f>IFERROR(INDEX(Gesamtaufstellung[Kd.nummer],MATCH(E108,Hilfsspalte_Rechnung,0)),"")</f>
        <v/>
      </c>
      <c r="B108" t="str">
        <f>IFERROR(INDEX(Gesamtaufstellung[Kunde],MATCH(E108,Hilfsspalte_Rechnung,0)),"")</f>
        <v/>
      </c>
      <c r="C108" s="7" t="str">
        <f>IFERROR(INDEX(Gesamtaufstellung[HSP Ums.],MATCH(E108,Hilfsspalte_Rechnung,0)),"")</f>
        <v/>
      </c>
      <c r="D108" s="3" t="str">
        <f>IFERROR(INDEX(Gesamtaufstellung[Marge in %],MATCH(E108,Hilfsspalte_Rechnung,0)),"")</f>
        <v/>
      </c>
      <c r="E108" s="1" t="str">
        <f t="shared" si="7"/>
        <v/>
      </c>
      <c r="F108" t="str">
        <f t="shared" si="5"/>
        <v/>
      </c>
      <c r="G108" t="str">
        <f>IFERROR(INDEX(Verkäufer[Verkäufer],MATCH(ROUND(nach_Ertrag[[#This Row],[Verkäufernr.]],0),Verkäufer[Nummer],0)),"")</f>
        <v/>
      </c>
      <c r="H108" t="str">
        <f t="shared" si="6"/>
        <v/>
      </c>
    </row>
    <row r="109" spans="1:8" x14ac:dyDescent="0.2">
      <c r="A109" t="str">
        <f>IFERROR(INDEX(Gesamtaufstellung[Kd.nummer],MATCH(E109,Hilfsspalte_Rechnung,0)),"")</f>
        <v/>
      </c>
      <c r="B109" t="str">
        <f>IFERROR(INDEX(Gesamtaufstellung[Kunde],MATCH(E109,Hilfsspalte_Rechnung,0)),"")</f>
        <v/>
      </c>
      <c r="C109" s="7" t="str">
        <f>IFERROR(INDEX(Gesamtaufstellung[HSP Ums.],MATCH(E109,Hilfsspalte_Rechnung,0)),"")</f>
        <v/>
      </c>
      <c r="D109" s="3" t="str">
        <f>IFERROR(INDEX(Gesamtaufstellung[Marge in %],MATCH(E109,Hilfsspalte_Rechnung,0)),"")</f>
        <v/>
      </c>
      <c r="E109" s="1" t="str">
        <f t="shared" si="7"/>
        <v/>
      </c>
      <c r="F109" t="str">
        <f t="shared" si="5"/>
        <v/>
      </c>
      <c r="G109" t="str">
        <f>IFERROR(INDEX(Verkäufer[Verkäufer],MATCH(ROUND(nach_Ertrag[[#This Row],[Verkäufernr.]],0),Verkäufer[Nummer],0)),"")</f>
        <v/>
      </c>
      <c r="H109" t="str">
        <f t="shared" si="6"/>
        <v/>
      </c>
    </row>
    <row r="110" spans="1:8" x14ac:dyDescent="0.2">
      <c r="A110" t="str">
        <f>IFERROR(INDEX(Gesamtaufstellung[Kd.nummer],MATCH(E110,Hilfsspalte_Rechnung,0)),"")</f>
        <v/>
      </c>
      <c r="B110" t="str">
        <f>IFERROR(INDEX(Gesamtaufstellung[Kunde],MATCH(E110,Hilfsspalte_Rechnung,0)),"")</f>
        <v/>
      </c>
      <c r="C110" s="7" t="str">
        <f>IFERROR(INDEX(Gesamtaufstellung[HSP Ums.],MATCH(E110,Hilfsspalte_Rechnung,0)),"")</f>
        <v/>
      </c>
      <c r="D110" s="3" t="str">
        <f>IFERROR(INDEX(Gesamtaufstellung[Marge in %],MATCH(E110,Hilfsspalte_Rechnung,0)),"")</f>
        <v/>
      </c>
      <c r="E110" s="1" t="str">
        <f t="shared" si="7"/>
        <v/>
      </c>
      <c r="F110" t="str">
        <f t="shared" si="5"/>
        <v/>
      </c>
      <c r="G110" t="str">
        <f>IFERROR(INDEX(Verkäufer[Verkäufer],MATCH(ROUND(nach_Ertrag[[#This Row],[Verkäufernr.]],0),Verkäufer[Nummer],0)),"")</f>
        <v/>
      </c>
      <c r="H110" t="str">
        <f t="shared" si="6"/>
        <v/>
      </c>
    </row>
    <row r="111" spans="1:8" x14ac:dyDescent="0.2">
      <c r="A111" t="str">
        <f>IFERROR(INDEX(Gesamtaufstellung[Kd.nummer],MATCH(E111,Hilfsspalte_Rechnung,0)),"")</f>
        <v/>
      </c>
      <c r="B111" t="str">
        <f>IFERROR(INDEX(Gesamtaufstellung[Kunde],MATCH(E111,Hilfsspalte_Rechnung,0)),"")</f>
        <v/>
      </c>
      <c r="C111" s="7" t="str">
        <f>IFERROR(INDEX(Gesamtaufstellung[HSP Ums.],MATCH(E111,Hilfsspalte_Rechnung,0)),"")</f>
        <v/>
      </c>
      <c r="D111" s="3" t="str">
        <f>IFERROR(INDEX(Gesamtaufstellung[Marge in %],MATCH(E111,Hilfsspalte_Rechnung,0)),"")</f>
        <v/>
      </c>
      <c r="E111" s="1" t="str">
        <f t="shared" si="7"/>
        <v/>
      </c>
      <c r="F111" t="str">
        <f t="shared" si="5"/>
        <v/>
      </c>
      <c r="G111" t="str">
        <f>IFERROR(INDEX(Verkäufer[Verkäufer],MATCH(ROUND(nach_Ertrag[[#This Row],[Verkäufernr.]],0),Verkäufer[Nummer],0)),"")</f>
        <v/>
      </c>
      <c r="H111" t="str">
        <f t="shared" si="6"/>
        <v/>
      </c>
    </row>
    <row r="112" spans="1:8" x14ac:dyDescent="0.2">
      <c r="A112" t="str">
        <f>IFERROR(INDEX(Gesamtaufstellung[Kd.nummer],MATCH(E112,Hilfsspalte_Rechnung,0)),"")</f>
        <v/>
      </c>
      <c r="B112" t="str">
        <f>IFERROR(INDEX(Gesamtaufstellung[Kunde],MATCH(E112,Hilfsspalte_Rechnung,0)),"")</f>
        <v/>
      </c>
      <c r="C112" s="7" t="str">
        <f>IFERROR(INDEX(Gesamtaufstellung[HSP Ums.],MATCH(E112,Hilfsspalte_Rechnung,0)),"")</f>
        <v/>
      </c>
      <c r="D112" s="3" t="str">
        <f>IFERROR(INDEX(Gesamtaufstellung[Marge in %],MATCH(E112,Hilfsspalte_Rechnung,0)),"")</f>
        <v/>
      </c>
      <c r="E112" s="1" t="str">
        <f t="shared" si="7"/>
        <v/>
      </c>
      <c r="F112" t="str">
        <f t="shared" si="5"/>
        <v/>
      </c>
      <c r="G112" t="str">
        <f>IFERROR(INDEX(Verkäufer[Verkäufer],MATCH(ROUND(nach_Ertrag[[#This Row],[Verkäufernr.]],0),Verkäufer[Nummer],0)),"")</f>
        <v/>
      </c>
      <c r="H112" t="str">
        <f t="shared" si="6"/>
        <v/>
      </c>
    </row>
    <row r="113" spans="1:8" x14ac:dyDescent="0.2">
      <c r="A113" t="str">
        <f>IFERROR(INDEX(Gesamtaufstellung[Kd.nummer],MATCH(E113,Hilfsspalte_Rechnung,0)),"")</f>
        <v/>
      </c>
      <c r="B113" t="str">
        <f>IFERROR(INDEX(Gesamtaufstellung[Kunde],MATCH(E113,Hilfsspalte_Rechnung,0)),"")</f>
        <v/>
      </c>
      <c r="C113" s="7" t="str">
        <f>IFERROR(INDEX(Gesamtaufstellung[HSP Ums.],MATCH(E113,Hilfsspalte_Rechnung,0)),"")</f>
        <v/>
      </c>
      <c r="D113" s="3" t="str">
        <f>IFERROR(INDEX(Gesamtaufstellung[Marge in %],MATCH(E113,Hilfsspalte_Rechnung,0)),"")</f>
        <v/>
      </c>
      <c r="E113" s="1" t="str">
        <f t="shared" si="7"/>
        <v/>
      </c>
      <c r="F113" t="str">
        <f t="shared" si="5"/>
        <v/>
      </c>
      <c r="G113" t="str">
        <f>IFERROR(INDEX(Verkäufer[Verkäufer],MATCH(ROUND(nach_Ertrag[[#This Row],[Verkäufernr.]],0),Verkäufer[Nummer],0)),"")</f>
        <v/>
      </c>
      <c r="H113" t="str">
        <f t="shared" si="6"/>
        <v/>
      </c>
    </row>
    <row r="114" spans="1:8" x14ac:dyDescent="0.2">
      <c r="A114" t="str">
        <f>IFERROR(INDEX(Gesamtaufstellung[Kd.nummer],MATCH(E114,Hilfsspalte_Rechnung,0)),"")</f>
        <v/>
      </c>
      <c r="B114" t="str">
        <f>IFERROR(INDEX(Gesamtaufstellung[Kunde],MATCH(E114,Hilfsspalte_Rechnung,0)),"")</f>
        <v/>
      </c>
      <c r="C114" s="7" t="str">
        <f>IFERROR(INDEX(Gesamtaufstellung[HSP Ums.],MATCH(E114,Hilfsspalte_Rechnung,0)),"")</f>
        <v/>
      </c>
      <c r="D114" s="3" t="str">
        <f>IFERROR(INDEX(Gesamtaufstellung[Marge in %],MATCH(E114,Hilfsspalte_Rechnung,0)),"")</f>
        <v/>
      </c>
      <c r="E114" s="1" t="str">
        <f t="shared" si="7"/>
        <v/>
      </c>
      <c r="F114" t="str">
        <f t="shared" si="5"/>
        <v/>
      </c>
      <c r="G114" t="str">
        <f>IFERROR(INDEX(Verkäufer[Verkäufer],MATCH(ROUND(nach_Ertrag[[#This Row],[Verkäufernr.]],0),Verkäufer[Nummer],0)),"")</f>
        <v/>
      </c>
      <c r="H114" t="str">
        <f t="shared" si="6"/>
        <v/>
      </c>
    </row>
    <row r="115" spans="1:8" x14ac:dyDescent="0.2">
      <c r="A115" t="str">
        <f>IFERROR(INDEX(Gesamtaufstellung[Kd.nummer],MATCH(E115,Hilfsspalte_Rechnung,0)),"")</f>
        <v/>
      </c>
      <c r="B115" t="str">
        <f>IFERROR(INDEX(Gesamtaufstellung[Kunde],MATCH(E115,Hilfsspalte_Rechnung,0)),"")</f>
        <v/>
      </c>
      <c r="C115" s="7" t="str">
        <f>IFERROR(INDEX(Gesamtaufstellung[HSP Ums.],MATCH(E115,Hilfsspalte_Rechnung,0)),"")</f>
        <v/>
      </c>
      <c r="D115" s="3" t="str">
        <f>IFERROR(INDEX(Gesamtaufstellung[Marge in %],MATCH(E115,Hilfsspalte_Rechnung,0)),"")</f>
        <v/>
      </c>
      <c r="E115" s="1" t="str">
        <f t="shared" si="7"/>
        <v/>
      </c>
      <c r="F115" t="str">
        <f t="shared" si="5"/>
        <v/>
      </c>
      <c r="G115" t="str">
        <f>IFERROR(INDEX(Verkäufer[Verkäufer],MATCH(ROUND(nach_Ertrag[[#This Row],[Verkäufernr.]],0),Verkäufer[Nummer],0)),"")</f>
        <v/>
      </c>
      <c r="H115" t="str">
        <f t="shared" si="6"/>
        <v/>
      </c>
    </row>
    <row r="116" spans="1:8" x14ac:dyDescent="0.2">
      <c r="A116" t="str">
        <f>IFERROR(INDEX(Gesamtaufstellung[Kd.nummer],MATCH(E116,Hilfsspalte_Rechnung,0)),"")</f>
        <v/>
      </c>
      <c r="B116" t="str">
        <f>IFERROR(INDEX(Gesamtaufstellung[Kunde],MATCH(E116,Hilfsspalte_Rechnung,0)),"")</f>
        <v/>
      </c>
      <c r="C116" s="7" t="str">
        <f>IFERROR(INDEX(Gesamtaufstellung[HSP Ums.],MATCH(E116,Hilfsspalte_Rechnung,0)),"")</f>
        <v/>
      </c>
      <c r="D116" s="3" t="str">
        <f>IFERROR(INDEX(Gesamtaufstellung[Marge in %],MATCH(E116,Hilfsspalte_Rechnung,0)),"")</f>
        <v/>
      </c>
      <c r="E116" s="1" t="str">
        <f t="shared" si="7"/>
        <v/>
      </c>
      <c r="F116" t="str">
        <f t="shared" si="5"/>
        <v/>
      </c>
      <c r="G116" t="str">
        <f>IFERROR(INDEX(Verkäufer[Verkäufer],MATCH(ROUND(nach_Ertrag[[#This Row],[Verkäufernr.]],0),Verkäufer[Nummer],0)),"")</f>
        <v/>
      </c>
      <c r="H116" t="str">
        <f t="shared" si="6"/>
        <v/>
      </c>
    </row>
    <row r="117" spans="1:8" x14ac:dyDescent="0.2">
      <c r="A117" t="str">
        <f>IFERROR(INDEX(Gesamtaufstellung[Kd.nummer],MATCH(E117,Hilfsspalte_Rechnung,0)),"")</f>
        <v/>
      </c>
      <c r="B117" t="str">
        <f>IFERROR(INDEX(Gesamtaufstellung[Kunde],MATCH(E117,Hilfsspalte_Rechnung,0)),"")</f>
        <v/>
      </c>
      <c r="C117" s="7" t="str">
        <f>IFERROR(INDEX(Gesamtaufstellung[HSP Ums.],MATCH(E117,Hilfsspalte_Rechnung,0)),"")</f>
        <v/>
      </c>
      <c r="D117" s="3" t="str">
        <f>IFERROR(INDEX(Gesamtaufstellung[Marge in %],MATCH(E117,Hilfsspalte_Rechnung,0)),"")</f>
        <v/>
      </c>
      <c r="E117" s="1" t="str">
        <f t="shared" si="7"/>
        <v/>
      </c>
      <c r="F117" t="str">
        <f t="shared" si="5"/>
        <v/>
      </c>
      <c r="G117" t="str">
        <f>IFERROR(INDEX(Verkäufer[Verkäufer],MATCH(ROUND(nach_Ertrag[[#This Row],[Verkäufernr.]],0),Verkäufer[Nummer],0)),"")</f>
        <v/>
      </c>
      <c r="H117" t="str">
        <f t="shared" si="6"/>
        <v/>
      </c>
    </row>
    <row r="118" spans="1:8" x14ac:dyDescent="0.2">
      <c r="A118" t="str">
        <f>IFERROR(INDEX(Gesamtaufstellung[Kd.nummer],MATCH(E118,Hilfsspalte_Rechnung,0)),"")</f>
        <v/>
      </c>
      <c r="B118" t="str">
        <f>IFERROR(INDEX(Gesamtaufstellung[Kunde],MATCH(E118,Hilfsspalte_Rechnung,0)),"")</f>
        <v/>
      </c>
      <c r="C118" s="7" t="str">
        <f>IFERROR(INDEX(Gesamtaufstellung[HSP Ums.],MATCH(E118,Hilfsspalte_Rechnung,0)),"")</f>
        <v/>
      </c>
      <c r="D118" s="3" t="str">
        <f>IFERROR(INDEX(Gesamtaufstellung[Marge in %],MATCH(E118,Hilfsspalte_Rechnung,0)),"")</f>
        <v/>
      </c>
      <c r="E118" s="1" t="str">
        <f t="shared" si="7"/>
        <v/>
      </c>
      <c r="F118" t="str">
        <f t="shared" si="5"/>
        <v/>
      </c>
      <c r="G118" t="str">
        <f>IFERROR(INDEX(Verkäufer[Verkäufer],MATCH(ROUND(nach_Ertrag[[#This Row],[Verkäufernr.]],0),Verkäufer[Nummer],0)),"")</f>
        <v/>
      </c>
      <c r="H118" t="str">
        <f t="shared" si="6"/>
        <v/>
      </c>
    </row>
    <row r="119" spans="1:8" x14ac:dyDescent="0.2">
      <c r="A119" t="str">
        <f>IFERROR(INDEX(Gesamtaufstellung[Kd.nummer],MATCH(E119,Hilfsspalte_Rechnung,0)),"")</f>
        <v/>
      </c>
      <c r="B119" t="str">
        <f>IFERROR(INDEX(Gesamtaufstellung[Kunde],MATCH(E119,Hilfsspalte_Rechnung,0)),"")</f>
        <v/>
      </c>
      <c r="C119" s="7" t="str">
        <f>IFERROR(INDEX(Gesamtaufstellung[HSP Ums.],MATCH(E119,Hilfsspalte_Rechnung,0)),"")</f>
        <v/>
      </c>
      <c r="D119" s="3" t="str">
        <f>IFERROR(INDEX(Gesamtaufstellung[Marge in %],MATCH(E119,Hilfsspalte_Rechnung,0)),"")</f>
        <v/>
      </c>
      <c r="E119" s="1" t="str">
        <f t="shared" si="7"/>
        <v/>
      </c>
      <c r="F119" t="str">
        <f t="shared" si="5"/>
        <v/>
      </c>
      <c r="G119" t="str">
        <f>IFERROR(INDEX(Verkäufer[Verkäufer],MATCH(ROUND(nach_Ertrag[[#This Row],[Verkäufernr.]],0),Verkäufer[Nummer],0)),"")</f>
        <v/>
      </c>
      <c r="H119" t="str">
        <f t="shared" si="6"/>
        <v/>
      </c>
    </row>
    <row r="120" spans="1:8" x14ac:dyDescent="0.2">
      <c r="A120" t="str">
        <f>IFERROR(INDEX(Gesamtaufstellung[Kd.nummer],MATCH(E120,Hilfsspalte_Rechnung,0)),"")</f>
        <v/>
      </c>
      <c r="B120" t="str">
        <f>IFERROR(INDEX(Gesamtaufstellung[Kunde],MATCH(E120,Hilfsspalte_Rechnung,0)),"")</f>
        <v/>
      </c>
      <c r="C120" s="7" t="str">
        <f>IFERROR(INDEX(Gesamtaufstellung[HSP Ums.],MATCH(E120,Hilfsspalte_Rechnung,0)),"")</f>
        <v/>
      </c>
      <c r="D120" s="3" t="str">
        <f>IFERROR(INDEX(Gesamtaufstellung[Marge in %],MATCH(E120,Hilfsspalte_Rechnung,0)),"")</f>
        <v/>
      </c>
      <c r="E120" s="1" t="str">
        <f t="shared" si="7"/>
        <v/>
      </c>
      <c r="F120" t="str">
        <f t="shared" si="5"/>
        <v/>
      </c>
      <c r="G120" t="str">
        <f>IFERROR(INDEX(Verkäufer[Verkäufer],MATCH(ROUND(nach_Ertrag[[#This Row],[Verkäufernr.]],0),Verkäufer[Nummer],0)),"")</f>
        <v/>
      </c>
      <c r="H120" t="str">
        <f t="shared" si="6"/>
        <v/>
      </c>
    </row>
    <row r="121" spans="1:8" x14ac:dyDescent="0.2">
      <c r="A121" t="str">
        <f>IFERROR(INDEX(Gesamtaufstellung[Kd.nummer],MATCH(E121,Hilfsspalte_Rechnung,0)),"")</f>
        <v/>
      </c>
      <c r="B121" t="str">
        <f>IFERROR(INDEX(Gesamtaufstellung[Kunde],MATCH(E121,Hilfsspalte_Rechnung,0)),"")</f>
        <v/>
      </c>
      <c r="C121" s="7" t="str">
        <f>IFERROR(INDEX(Gesamtaufstellung[HSP Ums.],MATCH(E121,Hilfsspalte_Rechnung,0)),"")</f>
        <v/>
      </c>
      <c r="D121" s="3" t="str">
        <f>IFERROR(INDEX(Gesamtaufstellung[Marge in %],MATCH(E121,Hilfsspalte_Rechnung,0)),"")</f>
        <v/>
      </c>
      <c r="E121" s="1" t="str">
        <f t="shared" si="7"/>
        <v/>
      </c>
      <c r="F121" t="str">
        <f t="shared" si="5"/>
        <v/>
      </c>
      <c r="G121" t="str">
        <f>IFERROR(INDEX(Verkäufer[Verkäufer],MATCH(ROUND(nach_Ertrag[[#This Row],[Verkäufernr.]],0),Verkäufer[Nummer],0)),"")</f>
        <v/>
      </c>
      <c r="H121" t="str">
        <f t="shared" si="6"/>
        <v/>
      </c>
    </row>
    <row r="122" spans="1:8" x14ac:dyDescent="0.2">
      <c r="A122" t="str">
        <f>IFERROR(INDEX(Gesamtaufstellung[Kd.nummer],MATCH(E122,Hilfsspalte_Rechnung,0)),"")</f>
        <v/>
      </c>
      <c r="B122" t="str">
        <f>IFERROR(INDEX(Gesamtaufstellung[Kunde],MATCH(E122,Hilfsspalte_Rechnung,0)),"")</f>
        <v/>
      </c>
      <c r="C122" s="7" t="str">
        <f>IFERROR(INDEX(Gesamtaufstellung[HSP Ums.],MATCH(E122,Hilfsspalte_Rechnung,0)),"")</f>
        <v/>
      </c>
      <c r="D122" s="3" t="str">
        <f>IFERROR(INDEX(Gesamtaufstellung[Marge in %],MATCH(E122,Hilfsspalte_Rechnung,0)),"")</f>
        <v/>
      </c>
      <c r="E122" s="1" t="str">
        <f t="shared" si="7"/>
        <v/>
      </c>
      <c r="F122" t="str">
        <f t="shared" si="5"/>
        <v/>
      </c>
      <c r="G122" t="str">
        <f>IFERROR(INDEX(Verkäufer[Verkäufer],MATCH(ROUND(nach_Ertrag[[#This Row],[Verkäufernr.]],0),Verkäufer[Nummer],0)),"")</f>
        <v/>
      </c>
      <c r="H122" t="str">
        <f t="shared" si="6"/>
        <v/>
      </c>
    </row>
    <row r="123" spans="1:8" x14ac:dyDescent="0.2">
      <c r="A123" t="str">
        <f>IFERROR(INDEX(Gesamtaufstellung[Kd.nummer],MATCH(E123,Hilfsspalte_Rechnung,0)),"")</f>
        <v/>
      </c>
      <c r="B123" t="str">
        <f>IFERROR(INDEX(Gesamtaufstellung[Kunde],MATCH(E123,Hilfsspalte_Rechnung,0)),"")</f>
        <v/>
      </c>
      <c r="C123" s="7" t="str">
        <f>IFERROR(INDEX(Gesamtaufstellung[HSP Ums.],MATCH(E123,Hilfsspalte_Rechnung,0)),"")</f>
        <v/>
      </c>
      <c r="D123" s="3" t="str">
        <f>IFERROR(INDEX(Gesamtaufstellung[Marge in %],MATCH(E123,Hilfsspalte_Rechnung,0)),"")</f>
        <v/>
      </c>
      <c r="E123" s="1" t="str">
        <f t="shared" si="7"/>
        <v/>
      </c>
      <c r="F123" t="str">
        <f t="shared" si="5"/>
        <v/>
      </c>
      <c r="G123" t="str">
        <f>IFERROR(INDEX(Verkäufer[Verkäufer],MATCH(ROUND(nach_Ertrag[[#This Row],[Verkäufernr.]],0),Verkäufer[Nummer],0)),"")</f>
        <v/>
      </c>
      <c r="H123" t="str">
        <f t="shared" si="6"/>
        <v/>
      </c>
    </row>
    <row r="124" spans="1:8" x14ac:dyDescent="0.2">
      <c r="A124" t="str">
        <f>IFERROR(INDEX(Gesamtaufstellung[Kd.nummer],MATCH(E124,Hilfsspalte_Rechnung,0)),"")</f>
        <v/>
      </c>
      <c r="B124" t="str">
        <f>IFERROR(INDEX(Gesamtaufstellung[Kunde],MATCH(E124,Hilfsspalte_Rechnung,0)),"")</f>
        <v/>
      </c>
      <c r="C124" s="7" t="str">
        <f>IFERROR(INDEX(Gesamtaufstellung[HSP Ums.],MATCH(E124,Hilfsspalte_Rechnung,0)),"")</f>
        <v/>
      </c>
      <c r="D124" s="3" t="str">
        <f>IFERROR(INDEX(Gesamtaufstellung[Marge in %],MATCH(E124,Hilfsspalte_Rechnung,0)),"")</f>
        <v/>
      </c>
      <c r="E124" s="1" t="str">
        <f t="shared" si="7"/>
        <v/>
      </c>
      <c r="F124" t="str">
        <f t="shared" si="5"/>
        <v/>
      </c>
      <c r="G124" t="str">
        <f>IFERROR(INDEX(Verkäufer[Verkäufer],MATCH(ROUND(nach_Ertrag[[#This Row],[Verkäufernr.]],0),Verkäufer[Nummer],0)),"")</f>
        <v/>
      </c>
      <c r="H124" t="str">
        <f t="shared" si="6"/>
        <v/>
      </c>
    </row>
    <row r="125" spans="1:8" x14ac:dyDescent="0.2">
      <c r="A125" t="str">
        <f>IFERROR(INDEX(Gesamtaufstellung[Kd.nummer],MATCH(E125,Hilfsspalte_Rechnung,0)),"")</f>
        <v/>
      </c>
      <c r="B125" t="str">
        <f>IFERROR(INDEX(Gesamtaufstellung[Kunde],MATCH(E125,Hilfsspalte_Rechnung,0)),"")</f>
        <v/>
      </c>
      <c r="C125" s="7" t="str">
        <f>IFERROR(INDEX(Gesamtaufstellung[HSP Ums.],MATCH(E125,Hilfsspalte_Rechnung,0)),"")</f>
        <v/>
      </c>
      <c r="D125" s="3" t="str">
        <f>IFERROR(INDEX(Gesamtaufstellung[Marge in %],MATCH(E125,Hilfsspalte_Rechnung,0)),"")</f>
        <v/>
      </c>
      <c r="E125" s="1" t="str">
        <f t="shared" si="7"/>
        <v/>
      </c>
      <c r="F125" t="str">
        <f t="shared" si="5"/>
        <v/>
      </c>
      <c r="G125" t="str">
        <f>IFERROR(INDEX(Verkäufer[Verkäufer],MATCH(ROUND(nach_Ertrag[[#This Row],[Verkäufernr.]],0),Verkäufer[Nummer],0)),"")</f>
        <v/>
      </c>
      <c r="H125" t="str">
        <f t="shared" si="6"/>
        <v/>
      </c>
    </row>
    <row r="126" spans="1:8" x14ac:dyDescent="0.2">
      <c r="A126" t="str">
        <f>IFERROR(INDEX(Gesamtaufstellung[Kd.nummer],MATCH(E126,Hilfsspalte_Rechnung,0)),"")</f>
        <v/>
      </c>
      <c r="B126" t="str">
        <f>IFERROR(INDEX(Gesamtaufstellung[Kunde],MATCH(E126,Hilfsspalte_Rechnung,0)),"")</f>
        <v/>
      </c>
      <c r="C126" s="7" t="str">
        <f>IFERROR(INDEX(Gesamtaufstellung[HSP Ums.],MATCH(E126,Hilfsspalte_Rechnung,0)),"")</f>
        <v/>
      </c>
      <c r="D126" s="3" t="str">
        <f>IFERROR(INDEX(Gesamtaufstellung[Marge in %],MATCH(E126,Hilfsspalte_Rechnung,0)),"")</f>
        <v/>
      </c>
      <c r="E126" s="1" t="str">
        <f t="shared" si="7"/>
        <v/>
      </c>
      <c r="F126" t="str">
        <f t="shared" si="5"/>
        <v/>
      </c>
      <c r="G126" t="str">
        <f>IFERROR(INDEX(Verkäufer[Verkäufer],MATCH(ROUND(nach_Ertrag[[#This Row],[Verkäufernr.]],0),Verkäufer[Nummer],0)),"")</f>
        <v/>
      </c>
      <c r="H126" t="str">
        <f t="shared" si="6"/>
        <v/>
      </c>
    </row>
    <row r="127" spans="1:8" x14ac:dyDescent="0.2">
      <c r="A127" t="str">
        <f>IFERROR(INDEX(Gesamtaufstellung[Kd.nummer],MATCH(E127,Hilfsspalte_Rechnung,0)),"")</f>
        <v/>
      </c>
      <c r="B127" t="str">
        <f>IFERROR(INDEX(Gesamtaufstellung[Kunde],MATCH(E127,Hilfsspalte_Rechnung,0)),"")</f>
        <v/>
      </c>
      <c r="C127" s="7" t="str">
        <f>IFERROR(INDEX(Gesamtaufstellung[HSP Ums.],MATCH(E127,Hilfsspalte_Rechnung,0)),"")</f>
        <v/>
      </c>
      <c r="D127" s="3" t="str">
        <f>IFERROR(INDEX(Gesamtaufstellung[Marge in %],MATCH(E127,Hilfsspalte_Rechnung,0)),"")</f>
        <v/>
      </c>
      <c r="E127" s="1" t="str">
        <f t="shared" si="7"/>
        <v/>
      </c>
      <c r="F127" t="str">
        <f t="shared" si="5"/>
        <v/>
      </c>
      <c r="G127" t="str">
        <f>IFERROR(INDEX(Verkäufer[Verkäufer],MATCH(ROUND(nach_Ertrag[[#This Row],[Verkäufernr.]],0),Verkäufer[Nummer],0)),"")</f>
        <v/>
      </c>
      <c r="H127" t="str">
        <f t="shared" si="6"/>
        <v/>
      </c>
    </row>
    <row r="128" spans="1:8" x14ac:dyDescent="0.2">
      <c r="A128" t="str">
        <f>IFERROR(INDEX(Gesamtaufstellung[Kd.nummer],MATCH(E128,Hilfsspalte_Rechnung,0)),"")</f>
        <v/>
      </c>
      <c r="B128" t="str">
        <f>IFERROR(INDEX(Gesamtaufstellung[Kunde],MATCH(E128,Hilfsspalte_Rechnung,0)),"")</f>
        <v/>
      </c>
      <c r="C128" s="7" t="str">
        <f>IFERROR(INDEX(Gesamtaufstellung[HSP Ums.],MATCH(E128,Hilfsspalte_Rechnung,0)),"")</f>
        <v/>
      </c>
      <c r="D128" s="3" t="str">
        <f>IFERROR(INDEX(Gesamtaufstellung[Marge in %],MATCH(E128,Hilfsspalte_Rechnung,0)),"")</f>
        <v/>
      </c>
      <c r="E128" s="1" t="str">
        <f t="shared" si="7"/>
        <v/>
      </c>
      <c r="F128" t="str">
        <f t="shared" si="5"/>
        <v/>
      </c>
      <c r="G128" t="str">
        <f>IFERROR(INDEX(Verkäufer[Verkäufer],MATCH(ROUND(nach_Ertrag[[#This Row],[Verkäufernr.]],0),Verkäufer[Nummer],0)),"")</f>
        <v/>
      </c>
      <c r="H128" t="str">
        <f t="shared" si="6"/>
        <v/>
      </c>
    </row>
    <row r="129" spans="1:8" x14ac:dyDescent="0.2">
      <c r="A129" t="str">
        <f>IFERROR(INDEX(Gesamtaufstellung[Kd.nummer],MATCH(E129,Hilfsspalte_Rechnung,0)),"")</f>
        <v/>
      </c>
      <c r="B129" t="str">
        <f>IFERROR(INDEX(Gesamtaufstellung[Kunde],MATCH(E129,Hilfsspalte_Rechnung,0)),"")</f>
        <v/>
      </c>
      <c r="C129" s="7" t="str">
        <f>IFERROR(INDEX(Gesamtaufstellung[HSP Ums.],MATCH(E129,Hilfsspalte_Rechnung,0)),"")</f>
        <v/>
      </c>
      <c r="D129" s="3" t="str">
        <f>IFERROR(INDEX(Gesamtaufstellung[Marge in %],MATCH(E129,Hilfsspalte_Rechnung,0)),"")</f>
        <v/>
      </c>
      <c r="E129" s="1" t="str">
        <f t="shared" si="7"/>
        <v/>
      </c>
      <c r="F129" t="str">
        <f t="shared" si="5"/>
        <v/>
      </c>
      <c r="G129" t="str">
        <f>IFERROR(INDEX(Verkäufer[Verkäufer],MATCH(ROUND(nach_Ertrag[[#This Row],[Verkäufernr.]],0),Verkäufer[Nummer],0)),"")</f>
        <v/>
      </c>
      <c r="H129" t="str">
        <f t="shared" si="6"/>
        <v/>
      </c>
    </row>
    <row r="130" spans="1:8" x14ac:dyDescent="0.2">
      <c r="A130" t="str">
        <f>IFERROR(INDEX(Gesamtaufstellung[Kd.nummer],MATCH(E130,Hilfsspalte_Rechnung,0)),"")</f>
        <v/>
      </c>
      <c r="B130" t="str">
        <f>IFERROR(INDEX(Gesamtaufstellung[Kunde],MATCH(E130,Hilfsspalte_Rechnung,0)),"")</f>
        <v/>
      </c>
      <c r="C130" s="7" t="str">
        <f>IFERROR(INDEX(Gesamtaufstellung[HSP Ums.],MATCH(E130,Hilfsspalte_Rechnung,0)),"")</f>
        <v/>
      </c>
      <c r="D130" s="3" t="str">
        <f>IFERROR(INDEX(Gesamtaufstellung[Marge in %],MATCH(E130,Hilfsspalte_Rechnung,0)),"")</f>
        <v/>
      </c>
      <c r="E130" s="1" t="str">
        <f t="shared" si="7"/>
        <v/>
      </c>
      <c r="F130" t="str">
        <f t="shared" si="5"/>
        <v/>
      </c>
      <c r="G130" t="str">
        <f>IFERROR(INDEX(Verkäufer[Verkäufer],MATCH(ROUND(nach_Ertrag[[#This Row],[Verkäufernr.]],0),Verkäufer[Nummer],0)),"")</f>
        <v/>
      </c>
      <c r="H130" t="str">
        <f t="shared" si="6"/>
        <v/>
      </c>
    </row>
    <row r="131" spans="1:8" x14ac:dyDescent="0.2">
      <c r="A131" t="str">
        <f>IFERROR(INDEX(Gesamtaufstellung[Kd.nummer],MATCH(E131,Hilfsspalte_Rechnung,0)),"")</f>
        <v/>
      </c>
      <c r="B131" t="str">
        <f>IFERROR(INDEX(Gesamtaufstellung[Kunde],MATCH(E131,Hilfsspalte_Rechnung,0)),"")</f>
        <v/>
      </c>
      <c r="C131" s="7" t="str">
        <f>IFERROR(INDEX(Gesamtaufstellung[HSP Ums.],MATCH(E131,Hilfsspalte_Rechnung,0)),"")</f>
        <v/>
      </c>
      <c r="D131" s="3" t="str">
        <f>IFERROR(INDEX(Gesamtaufstellung[Marge in %],MATCH(E131,Hilfsspalte_Rechnung,0)),"")</f>
        <v/>
      </c>
      <c r="E131" s="1" t="str">
        <f t="shared" si="7"/>
        <v/>
      </c>
      <c r="F131" t="str">
        <f t="shared" si="5"/>
        <v/>
      </c>
      <c r="G131" t="str">
        <f>IFERROR(INDEX(Verkäufer[Verkäufer],MATCH(ROUND(nach_Ertrag[[#This Row],[Verkäufernr.]],0),Verkäufer[Nummer],0)),"")</f>
        <v/>
      </c>
      <c r="H131" t="str">
        <f t="shared" si="6"/>
        <v/>
      </c>
    </row>
    <row r="132" spans="1:8" x14ac:dyDescent="0.2">
      <c r="A132" t="str">
        <f>IFERROR(INDEX(Gesamtaufstellung[Kd.nummer],MATCH(E132,Hilfsspalte_Rechnung,0)),"")</f>
        <v/>
      </c>
      <c r="B132" t="str">
        <f>IFERROR(INDEX(Gesamtaufstellung[Kunde],MATCH(E132,Hilfsspalte_Rechnung,0)),"")</f>
        <v/>
      </c>
      <c r="C132" s="7" t="str">
        <f>IFERROR(INDEX(Gesamtaufstellung[HSP Ums.],MATCH(E132,Hilfsspalte_Rechnung,0)),"")</f>
        <v/>
      </c>
      <c r="D132" s="3" t="str">
        <f>IFERROR(INDEX(Gesamtaufstellung[Marge in %],MATCH(E132,Hilfsspalte_Rechnung,0)),"")</f>
        <v/>
      </c>
      <c r="E132" s="1" t="str">
        <f t="shared" ref="E132:E163" si="8">IFERROR(LARGE(Hilfsspalte_Rechnung,ROW()-3),"")</f>
        <v/>
      </c>
      <c r="F132" t="str">
        <f t="shared" si="5"/>
        <v/>
      </c>
      <c r="G132" t="str">
        <f>IFERROR(INDEX(Verkäufer[Verkäufer],MATCH(ROUND(nach_Ertrag[[#This Row],[Verkäufernr.]],0),Verkäufer[Nummer],0)),"")</f>
        <v/>
      </c>
      <c r="H132" t="str">
        <f t="shared" si="6"/>
        <v/>
      </c>
    </row>
    <row r="133" spans="1:8" x14ac:dyDescent="0.2">
      <c r="A133" t="str">
        <f>IFERROR(INDEX(Gesamtaufstellung[Kd.nummer],MATCH(E133,Hilfsspalte_Rechnung,0)),"")</f>
        <v/>
      </c>
      <c r="B133" t="str">
        <f>IFERROR(INDEX(Gesamtaufstellung[Kunde],MATCH(E133,Hilfsspalte_Rechnung,0)),"")</f>
        <v/>
      </c>
      <c r="C133" s="7" t="str">
        <f>IFERROR(INDEX(Gesamtaufstellung[HSP Ums.],MATCH(E133,Hilfsspalte_Rechnung,0)),"")</f>
        <v/>
      </c>
      <c r="D133" s="3" t="str">
        <f>IFERROR(INDEX(Gesamtaufstellung[Marge in %],MATCH(E133,Hilfsspalte_Rechnung,0)),"")</f>
        <v/>
      </c>
      <c r="E133" s="1" t="str">
        <f t="shared" si="8"/>
        <v/>
      </c>
      <c r="F133" t="str">
        <f t="shared" ref="F133:F183" si="9">IFERROR(LEFT(A133,2),"")</f>
        <v/>
      </c>
      <c r="G133" t="str">
        <f>IFERROR(INDEX(Verkäufer[Verkäufer],MATCH(ROUND(nach_Ertrag[[#This Row],[Verkäufernr.]],0),Verkäufer[Nummer],0)),"")</f>
        <v/>
      </c>
      <c r="H133" t="str">
        <f t="shared" ref="H133:H183" si="10">IFERROR(_xlfn.RANK.EQ(E133,$E$4:$E$99,0),"")</f>
        <v/>
      </c>
    </row>
    <row r="134" spans="1:8" x14ac:dyDescent="0.2">
      <c r="A134" t="str">
        <f>IFERROR(INDEX(Gesamtaufstellung[Kd.nummer],MATCH(E134,Hilfsspalte_Rechnung,0)),"")</f>
        <v/>
      </c>
      <c r="B134" t="str">
        <f>IFERROR(INDEX(Gesamtaufstellung[Kunde],MATCH(E134,Hilfsspalte_Rechnung,0)),"")</f>
        <v/>
      </c>
      <c r="C134" s="7" t="str">
        <f>IFERROR(INDEX(Gesamtaufstellung[HSP Ums.],MATCH(E134,Hilfsspalte_Rechnung,0)),"")</f>
        <v/>
      </c>
      <c r="D134" s="3" t="str">
        <f>IFERROR(INDEX(Gesamtaufstellung[Marge in %],MATCH(E134,Hilfsspalte_Rechnung,0)),"")</f>
        <v/>
      </c>
      <c r="E134" s="1" t="str">
        <f t="shared" si="8"/>
        <v/>
      </c>
      <c r="F134" t="str">
        <f t="shared" si="9"/>
        <v/>
      </c>
      <c r="G134" t="str">
        <f>IFERROR(INDEX(Verkäufer[Verkäufer],MATCH(ROUND(nach_Ertrag[[#This Row],[Verkäufernr.]],0),Verkäufer[Nummer],0)),"")</f>
        <v/>
      </c>
      <c r="H134" t="str">
        <f t="shared" si="10"/>
        <v/>
      </c>
    </row>
    <row r="135" spans="1:8" x14ac:dyDescent="0.2">
      <c r="A135" t="str">
        <f>IFERROR(INDEX(Gesamtaufstellung[Kd.nummer],MATCH(E135,Hilfsspalte_Rechnung,0)),"")</f>
        <v/>
      </c>
      <c r="B135" t="str">
        <f>IFERROR(INDEX(Gesamtaufstellung[Kunde],MATCH(E135,Hilfsspalte_Rechnung,0)),"")</f>
        <v/>
      </c>
      <c r="C135" s="7" t="str">
        <f>IFERROR(INDEX(Gesamtaufstellung[HSP Ums.],MATCH(E135,Hilfsspalte_Rechnung,0)),"")</f>
        <v/>
      </c>
      <c r="D135" s="3" t="str">
        <f>IFERROR(INDEX(Gesamtaufstellung[Marge in %],MATCH(E135,Hilfsspalte_Rechnung,0)),"")</f>
        <v/>
      </c>
      <c r="E135" s="1" t="str">
        <f t="shared" si="8"/>
        <v/>
      </c>
      <c r="F135" t="str">
        <f t="shared" si="9"/>
        <v/>
      </c>
      <c r="G135" t="str">
        <f>IFERROR(INDEX(Verkäufer[Verkäufer],MATCH(ROUND(nach_Ertrag[[#This Row],[Verkäufernr.]],0),Verkäufer[Nummer],0)),"")</f>
        <v/>
      </c>
      <c r="H135" t="str">
        <f t="shared" si="10"/>
        <v/>
      </c>
    </row>
    <row r="136" spans="1:8" x14ac:dyDescent="0.2">
      <c r="A136" t="str">
        <f>IFERROR(INDEX(Gesamtaufstellung[Kd.nummer],MATCH(E136,Hilfsspalte_Rechnung,0)),"")</f>
        <v/>
      </c>
      <c r="B136" t="str">
        <f>IFERROR(INDEX(Gesamtaufstellung[Kunde],MATCH(E136,Hilfsspalte_Rechnung,0)),"")</f>
        <v/>
      </c>
      <c r="C136" s="7" t="str">
        <f>IFERROR(INDEX(Gesamtaufstellung[HSP Ums.],MATCH(E136,Hilfsspalte_Rechnung,0)),"")</f>
        <v/>
      </c>
      <c r="D136" s="3" t="str">
        <f>IFERROR(INDEX(Gesamtaufstellung[Marge in %],MATCH(E136,Hilfsspalte_Rechnung,0)),"")</f>
        <v/>
      </c>
      <c r="E136" s="1" t="str">
        <f t="shared" si="8"/>
        <v/>
      </c>
      <c r="F136" t="str">
        <f t="shared" si="9"/>
        <v/>
      </c>
      <c r="G136" t="str">
        <f>IFERROR(INDEX(Verkäufer[Verkäufer],MATCH(ROUND(nach_Ertrag[[#This Row],[Verkäufernr.]],0),Verkäufer[Nummer],0)),"")</f>
        <v/>
      </c>
      <c r="H136" t="str">
        <f t="shared" si="10"/>
        <v/>
      </c>
    </row>
    <row r="137" spans="1:8" x14ac:dyDescent="0.2">
      <c r="A137" t="str">
        <f>IFERROR(INDEX(Gesamtaufstellung[Kd.nummer],MATCH(E137,Hilfsspalte_Rechnung,0)),"")</f>
        <v/>
      </c>
      <c r="B137" t="str">
        <f>IFERROR(INDEX(Gesamtaufstellung[Kunde],MATCH(E137,Hilfsspalte_Rechnung,0)),"")</f>
        <v/>
      </c>
      <c r="C137" s="7" t="str">
        <f>IFERROR(INDEX(Gesamtaufstellung[HSP Ums.],MATCH(E137,Hilfsspalte_Rechnung,0)),"")</f>
        <v/>
      </c>
      <c r="D137" s="3" t="str">
        <f>IFERROR(INDEX(Gesamtaufstellung[Marge in %],MATCH(E137,Hilfsspalte_Rechnung,0)),"")</f>
        <v/>
      </c>
      <c r="E137" s="1" t="str">
        <f t="shared" si="8"/>
        <v/>
      </c>
      <c r="F137" t="str">
        <f t="shared" si="9"/>
        <v/>
      </c>
      <c r="G137" t="str">
        <f>IFERROR(INDEX(Verkäufer[Verkäufer],MATCH(ROUND(nach_Ertrag[[#This Row],[Verkäufernr.]],0),Verkäufer[Nummer],0)),"")</f>
        <v/>
      </c>
      <c r="H137" t="str">
        <f t="shared" si="10"/>
        <v/>
      </c>
    </row>
    <row r="138" spans="1:8" x14ac:dyDescent="0.2">
      <c r="A138" t="str">
        <f>IFERROR(INDEX(Gesamtaufstellung[Kd.nummer],MATCH(E138,Hilfsspalte_Rechnung,0)),"")</f>
        <v/>
      </c>
      <c r="B138" t="str">
        <f>IFERROR(INDEX(Gesamtaufstellung[Kunde],MATCH(E138,Hilfsspalte_Rechnung,0)),"")</f>
        <v/>
      </c>
      <c r="C138" s="7" t="str">
        <f>IFERROR(INDEX(Gesamtaufstellung[HSP Ums.],MATCH(E138,Hilfsspalte_Rechnung,0)),"")</f>
        <v/>
      </c>
      <c r="D138" s="3" t="str">
        <f>IFERROR(INDEX(Gesamtaufstellung[Marge in %],MATCH(E138,Hilfsspalte_Rechnung,0)),"")</f>
        <v/>
      </c>
      <c r="E138" s="1" t="str">
        <f t="shared" si="8"/>
        <v/>
      </c>
      <c r="F138" t="str">
        <f t="shared" si="9"/>
        <v/>
      </c>
      <c r="G138" t="str">
        <f>IFERROR(INDEX(Verkäufer[Verkäufer],MATCH(ROUND(nach_Ertrag[[#This Row],[Verkäufernr.]],0),Verkäufer[Nummer],0)),"")</f>
        <v/>
      </c>
      <c r="H138" t="str">
        <f t="shared" si="10"/>
        <v/>
      </c>
    </row>
    <row r="139" spans="1:8" x14ac:dyDescent="0.2">
      <c r="A139" t="str">
        <f>IFERROR(INDEX(Gesamtaufstellung[Kd.nummer],MATCH(E139,Hilfsspalte_Rechnung,0)),"")</f>
        <v/>
      </c>
      <c r="B139" t="str">
        <f>IFERROR(INDEX(Gesamtaufstellung[Kunde],MATCH(E139,Hilfsspalte_Rechnung,0)),"")</f>
        <v/>
      </c>
      <c r="C139" s="7" t="str">
        <f>IFERROR(INDEX(Gesamtaufstellung[HSP Ums.],MATCH(E139,Hilfsspalte_Rechnung,0)),"")</f>
        <v/>
      </c>
      <c r="D139" s="3" t="str">
        <f>IFERROR(INDEX(Gesamtaufstellung[Marge in %],MATCH(E139,Hilfsspalte_Rechnung,0)),"")</f>
        <v/>
      </c>
      <c r="E139" s="1" t="str">
        <f t="shared" si="8"/>
        <v/>
      </c>
      <c r="F139" t="str">
        <f t="shared" si="9"/>
        <v/>
      </c>
      <c r="G139" t="str">
        <f>IFERROR(INDEX(Verkäufer[Verkäufer],MATCH(ROUND(nach_Ertrag[[#This Row],[Verkäufernr.]],0),Verkäufer[Nummer],0)),"")</f>
        <v/>
      </c>
      <c r="H139" t="str">
        <f t="shared" si="10"/>
        <v/>
      </c>
    </row>
    <row r="140" spans="1:8" x14ac:dyDescent="0.2">
      <c r="A140" t="str">
        <f>IFERROR(INDEX(Gesamtaufstellung[Kd.nummer],MATCH(E140,Hilfsspalte_Rechnung,0)),"")</f>
        <v/>
      </c>
      <c r="B140" t="str">
        <f>IFERROR(INDEX(Gesamtaufstellung[Kunde],MATCH(E140,Hilfsspalte_Rechnung,0)),"")</f>
        <v/>
      </c>
      <c r="C140" s="7" t="str">
        <f>IFERROR(INDEX(Gesamtaufstellung[HSP Ums.],MATCH(E140,Hilfsspalte_Rechnung,0)),"")</f>
        <v/>
      </c>
      <c r="D140" s="3" t="str">
        <f>IFERROR(INDEX(Gesamtaufstellung[Marge in %],MATCH(E140,Hilfsspalte_Rechnung,0)),"")</f>
        <v/>
      </c>
      <c r="E140" s="1" t="str">
        <f t="shared" si="8"/>
        <v/>
      </c>
      <c r="F140" t="str">
        <f t="shared" si="9"/>
        <v/>
      </c>
      <c r="G140" t="str">
        <f>IFERROR(INDEX(Verkäufer[Verkäufer],MATCH(ROUND(nach_Ertrag[[#This Row],[Verkäufernr.]],0),Verkäufer[Nummer],0)),"")</f>
        <v/>
      </c>
      <c r="H140" t="str">
        <f t="shared" si="10"/>
        <v/>
      </c>
    </row>
    <row r="141" spans="1:8" x14ac:dyDescent="0.2">
      <c r="A141" t="str">
        <f>IFERROR(INDEX(Gesamtaufstellung[Kd.nummer],MATCH(E141,Hilfsspalte_Rechnung,0)),"")</f>
        <v/>
      </c>
      <c r="B141" t="str">
        <f>IFERROR(INDEX(Gesamtaufstellung[Kunde],MATCH(E141,Hilfsspalte_Rechnung,0)),"")</f>
        <v/>
      </c>
      <c r="C141" s="7" t="str">
        <f>IFERROR(INDEX(Gesamtaufstellung[HSP Ums.],MATCH(E141,Hilfsspalte_Rechnung,0)),"")</f>
        <v/>
      </c>
      <c r="D141" s="3" t="str">
        <f>IFERROR(INDEX(Gesamtaufstellung[Marge in %],MATCH(E141,Hilfsspalte_Rechnung,0)),"")</f>
        <v/>
      </c>
      <c r="E141" s="1" t="str">
        <f t="shared" si="8"/>
        <v/>
      </c>
      <c r="F141" t="str">
        <f t="shared" si="9"/>
        <v/>
      </c>
      <c r="G141" t="str">
        <f>IFERROR(INDEX(Verkäufer[Verkäufer],MATCH(ROUND(nach_Ertrag[[#This Row],[Verkäufernr.]],0),Verkäufer[Nummer],0)),"")</f>
        <v/>
      </c>
      <c r="H141" t="str">
        <f t="shared" si="10"/>
        <v/>
      </c>
    </row>
    <row r="142" spans="1:8" x14ac:dyDescent="0.2">
      <c r="A142" t="str">
        <f>IFERROR(INDEX(Gesamtaufstellung[Kd.nummer],MATCH(E142,Hilfsspalte_Rechnung,0)),"")</f>
        <v/>
      </c>
      <c r="B142" t="str">
        <f>IFERROR(INDEX(Gesamtaufstellung[Kunde],MATCH(E142,Hilfsspalte_Rechnung,0)),"")</f>
        <v/>
      </c>
      <c r="C142" s="7" t="str">
        <f>IFERROR(INDEX(Gesamtaufstellung[HSP Ums.],MATCH(E142,Hilfsspalte_Rechnung,0)),"")</f>
        <v/>
      </c>
      <c r="D142" s="3" t="str">
        <f>IFERROR(INDEX(Gesamtaufstellung[Marge in %],MATCH(E142,Hilfsspalte_Rechnung,0)),"")</f>
        <v/>
      </c>
      <c r="E142" s="1" t="str">
        <f t="shared" si="8"/>
        <v/>
      </c>
      <c r="F142" t="str">
        <f t="shared" si="9"/>
        <v/>
      </c>
      <c r="G142" t="str">
        <f>IFERROR(INDEX(Verkäufer[Verkäufer],MATCH(ROUND(nach_Ertrag[[#This Row],[Verkäufernr.]],0),Verkäufer[Nummer],0)),"")</f>
        <v/>
      </c>
      <c r="H142" t="str">
        <f t="shared" si="10"/>
        <v/>
      </c>
    </row>
    <row r="143" spans="1:8" x14ac:dyDescent="0.2">
      <c r="A143" t="str">
        <f>IFERROR(INDEX(Gesamtaufstellung[Kd.nummer],MATCH(E143,Hilfsspalte_Rechnung,0)),"")</f>
        <v/>
      </c>
      <c r="B143" t="str">
        <f>IFERROR(INDEX(Gesamtaufstellung[Kunde],MATCH(E143,Hilfsspalte_Rechnung,0)),"")</f>
        <v/>
      </c>
      <c r="C143" s="7" t="str">
        <f>IFERROR(INDEX(Gesamtaufstellung[HSP Ums.],MATCH(E143,Hilfsspalte_Rechnung,0)),"")</f>
        <v/>
      </c>
      <c r="D143" s="3" t="str">
        <f>IFERROR(INDEX(Gesamtaufstellung[Marge in %],MATCH(E143,Hilfsspalte_Rechnung,0)),"")</f>
        <v/>
      </c>
      <c r="E143" s="1" t="str">
        <f t="shared" si="8"/>
        <v/>
      </c>
      <c r="F143" t="str">
        <f t="shared" si="9"/>
        <v/>
      </c>
      <c r="G143" t="str">
        <f>IFERROR(INDEX(Verkäufer[Verkäufer],MATCH(ROUND(nach_Ertrag[[#This Row],[Verkäufernr.]],0),Verkäufer[Nummer],0)),"")</f>
        <v/>
      </c>
      <c r="H143" t="str">
        <f t="shared" si="10"/>
        <v/>
      </c>
    </row>
    <row r="144" spans="1:8" x14ac:dyDescent="0.2">
      <c r="A144" t="str">
        <f>IFERROR(INDEX(Gesamtaufstellung[Kd.nummer],MATCH(E144,Hilfsspalte_Rechnung,0)),"")</f>
        <v/>
      </c>
      <c r="B144" t="str">
        <f>IFERROR(INDEX(Gesamtaufstellung[Kunde],MATCH(E144,Hilfsspalte_Rechnung,0)),"")</f>
        <v/>
      </c>
      <c r="C144" s="7" t="str">
        <f>IFERROR(INDEX(Gesamtaufstellung[HSP Ums.],MATCH(E144,Hilfsspalte_Rechnung,0)),"")</f>
        <v/>
      </c>
      <c r="D144" s="3" t="str">
        <f>IFERROR(INDEX(Gesamtaufstellung[Marge in %],MATCH(E144,Hilfsspalte_Rechnung,0)),"")</f>
        <v/>
      </c>
      <c r="E144" s="1" t="str">
        <f t="shared" si="8"/>
        <v/>
      </c>
      <c r="F144" t="str">
        <f t="shared" si="9"/>
        <v/>
      </c>
      <c r="G144" t="str">
        <f>IFERROR(INDEX(Verkäufer[Verkäufer],MATCH(ROUND(nach_Ertrag[[#This Row],[Verkäufernr.]],0),Verkäufer[Nummer],0)),"")</f>
        <v/>
      </c>
      <c r="H144" t="str">
        <f t="shared" si="10"/>
        <v/>
      </c>
    </row>
    <row r="145" spans="1:8" x14ac:dyDescent="0.2">
      <c r="A145" t="str">
        <f>IFERROR(INDEX(Gesamtaufstellung[Kd.nummer],MATCH(E145,Hilfsspalte_Rechnung,0)),"")</f>
        <v/>
      </c>
      <c r="B145" t="str">
        <f>IFERROR(INDEX(Gesamtaufstellung[Kunde],MATCH(E145,Hilfsspalte_Rechnung,0)),"")</f>
        <v/>
      </c>
      <c r="C145" s="7" t="str">
        <f>IFERROR(INDEX(Gesamtaufstellung[HSP Ums.],MATCH(E145,Hilfsspalte_Rechnung,0)),"")</f>
        <v/>
      </c>
      <c r="D145" s="3" t="str">
        <f>IFERROR(INDEX(Gesamtaufstellung[Marge in %],MATCH(E145,Hilfsspalte_Rechnung,0)),"")</f>
        <v/>
      </c>
      <c r="E145" s="1" t="str">
        <f t="shared" si="8"/>
        <v/>
      </c>
      <c r="F145" t="str">
        <f t="shared" si="9"/>
        <v/>
      </c>
      <c r="G145" t="str">
        <f>IFERROR(INDEX(Verkäufer[Verkäufer],MATCH(ROUND(nach_Ertrag[[#This Row],[Verkäufernr.]],0),Verkäufer[Nummer],0)),"")</f>
        <v/>
      </c>
      <c r="H145" t="str">
        <f t="shared" si="10"/>
        <v/>
      </c>
    </row>
    <row r="146" spans="1:8" x14ac:dyDescent="0.2">
      <c r="A146" t="str">
        <f>IFERROR(INDEX(Gesamtaufstellung[Kd.nummer],MATCH(E146,Hilfsspalte_Rechnung,0)),"")</f>
        <v/>
      </c>
      <c r="B146" t="str">
        <f>IFERROR(INDEX(Gesamtaufstellung[Kunde],MATCH(E146,Hilfsspalte_Rechnung,0)),"")</f>
        <v/>
      </c>
      <c r="C146" s="7" t="str">
        <f>IFERROR(INDEX(Gesamtaufstellung[HSP Ums.],MATCH(E146,Hilfsspalte_Rechnung,0)),"")</f>
        <v/>
      </c>
      <c r="D146" s="3" t="str">
        <f>IFERROR(INDEX(Gesamtaufstellung[Marge in %],MATCH(E146,Hilfsspalte_Rechnung,0)),"")</f>
        <v/>
      </c>
      <c r="E146" s="1" t="str">
        <f t="shared" si="8"/>
        <v/>
      </c>
      <c r="F146" t="str">
        <f t="shared" si="9"/>
        <v/>
      </c>
      <c r="G146" t="str">
        <f>IFERROR(INDEX(Verkäufer[Verkäufer],MATCH(ROUND(nach_Ertrag[[#This Row],[Verkäufernr.]],0),Verkäufer[Nummer],0)),"")</f>
        <v/>
      </c>
      <c r="H146" t="str">
        <f t="shared" si="10"/>
        <v/>
      </c>
    </row>
    <row r="147" spans="1:8" x14ac:dyDescent="0.2">
      <c r="A147" t="str">
        <f>IFERROR(INDEX(Gesamtaufstellung[Kd.nummer],MATCH(E147,Hilfsspalte_Rechnung,0)),"")</f>
        <v/>
      </c>
      <c r="B147" t="str">
        <f>IFERROR(INDEX(Gesamtaufstellung[Kunde],MATCH(E147,Hilfsspalte_Rechnung,0)),"")</f>
        <v/>
      </c>
      <c r="C147" s="7" t="str">
        <f>IFERROR(INDEX(Gesamtaufstellung[HSP Ums.],MATCH(E147,Hilfsspalte_Rechnung,0)),"")</f>
        <v/>
      </c>
      <c r="D147" s="3" t="str">
        <f>IFERROR(INDEX(Gesamtaufstellung[Marge in %],MATCH(E147,Hilfsspalte_Rechnung,0)),"")</f>
        <v/>
      </c>
      <c r="E147" s="1" t="str">
        <f t="shared" si="8"/>
        <v/>
      </c>
      <c r="F147" t="str">
        <f t="shared" si="9"/>
        <v/>
      </c>
      <c r="G147" t="str">
        <f>IFERROR(INDEX(Verkäufer[Verkäufer],MATCH(ROUND(nach_Ertrag[[#This Row],[Verkäufernr.]],0),Verkäufer[Nummer],0)),"")</f>
        <v/>
      </c>
      <c r="H147" t="str">
        <f t="shared" si="10"/>
        <v/>
      </c>
    </row>
    <row r="148" spans="1:8" x14ac:dyDescent="0.2">
      <c r="A148" t="str">
        <f>IFERROR(INDEX(Gesamtaufstellung[Kd.nummer],MATCH(E148,Hilfsspalte_Rechnung,0)),"")</f>
        <v/>
      </c>
      <c r="B148" t="str">
        <f>IFERROR(INDEX(Gesamtaufstellung[Kunde],MATCH(E148,Hilfsspalte_Rechnung,0)),"")</f>
        <v/>
      </c>
      <c r="C148" s="7" t="str">
        <f>IFERROR(INDEX(Gesamtaufstellung[HSP Ums.],MATCH(E148,Hilfsspalte_Rechnung,0)),"")</f>
        <v/>
      </c>
      <c r="D148" s="3" t="str">
        <f>IFERROR(INDEX(Gesamtaufstellung[Marge in %],MATCH(E148,Hilfsspalte_Rechnung,0)),"")</f>
        <v/>
      </c>
      <c r="E148" s="1" t="str">
        <f t="shared" si="8"/>
        <v/>
      </c>
      <c r="F148" t="str">
        <f t="shared" si="9"/>
        <v/>
      </c>
      <c r="G148" t="str">
        <f>IFERROR(INDEX(Verkäufer[Verkäufer],MATCH(ROUND(nach_Ertrag[[#This Row],[Verkäufernr.]],0),Verkäufer[Nummer],0)),"")</f>
        <v/>
      </c>
      <c r="H148" t="str">
        <f t="shared" si="10"/>
        <v/>
      </c>
    </row>
    <row r="149" spans="1:8" x14ac:dyDescent="0.2">
      <c r="A149" t="str">
        <f>IFERROR(INDEX(Gesamtaufstellung[Kd.nummer],MATCH(E149,Hilfsspalte_Rechnung,0)),"")</f>
        <v/>
      </c>
      <c r="B149" t="str">
        <f>IFERROR(INDEX(Gesamtaufstellung[Kunde],MATCH(E149,Hilfsspalte_Rechnung,0)),"")</f>
        <v/>
      </c>
      <c r="C149" s="7" t="str">
        <f>IFERROR(INDEX(Gesamtaufstellung[HSP Ums.],MATCH(E149,Hilfsspalte_Rechnung,0)),"")</f>
        <v/>
      </c>
      <c r="D149" s="3" t="str">
        <f>IFERROR(INDEX(Gesamtaufstellung[Marge in %],MATCH(E149,Hilfsspalte_Rechnung,0)),"")</f>
        <v/>
      </c>
      <c r="E149" s="1" t="str">
        <f t="shared" si="8"/>
        <v/>
      </c>
      <c r="F149" t="str">
        <f t="shared" si="9"/>
        <v/>
      </c>
      <c r="G149" t="str">
        <f>IFERROR(INDEX(Verkäufer[Verkäufer],MATCH(ROUND(nach_Ertrag[[#This Row],[Verkäufernr.]],0),Verkäufer[Nummer],0)),"")</f>
        <v/>
      </c>
      <c r="H149" t="str">
        <f t="shared" si="10"/>
        <v/>
      </c>
    </row>
    <row r="150" spans="1:8" x14ac:dyDescent="0.2">
      <c r="A150" t="str">
        <f>IFERROR(INDEX(Gesamtaufstellung[Kd.nummer],MATCH(E150,Hilfsspalte_Rechnung,0)),"")</f>
        <v/>
      </c>
      <c r="B150" t="str">
        <f>IFERROR(INDEX(Gesamtaufstellung[Kunde],MATCH(E150,Hilfsspalte_Rechnung,0)),"")</f>
        <v/>
      </c>
      <c r="C150" s="7" t="str">
        <f>IFERROR(INDEX(Gesamtaufstellung[HSP Ums.],MATCH(E150,Hilfsspalte_Rechnung,0)),"")</f>
        <v/>
      </c>
      <c r="D150" s="3" t="str">
        <f>IFERROR(INDEX(Gesamtaufstellung[Marge in %],MATCH(E150,Hilfsspalte_Rechnung,0)),"")</f>
        <v/>
      </c>
      <c r="E150" s="1" t="str">
        <f t="shared" si="8"/>
        <v/>
      </c>
      <c r="F150" t="str">
        <f t="shared" si="9"/>
        <v/>
      </c>
      <c r="G150" t="str">
        <f>IFERROR(INDEX(Verkäufer[Verkäufer],MATCH(ROUND(nach_Ertrag[[#This Row],[Verkäufernr.]],0),Verkäufer[Nummer],0)),"")</f>
        <v/>
      </c>
      <c r="H150" t="str">
        <f t="shared" si="10"/>
        <v/>
      </c>
    </row>
    <row r="151" spans="1:8" x14ac:dyDescent="0.2">
      <c r="A151" t="str">
        <f>IFERROR(INDEX(Gesamtaufstellung[Kd.nummer],MATCH(E151,Hilfsspalte_Rechnung,0)),"")</f>
        <v/>
      </c>
      <c r="B151" t="str">
        <f>IFERROR(INDEX(Gesamtaufstellung[Kunde],MATCH(E151,Hilfsspalte_Rechnung,0)),"")</f>
        <v/>
      </c>
      <c r="C151" s="7" t="str">
        <f>IFERROR(INDEX(Gesamtaufstellung[HSP Ums.],MATCH(E151,Hilfsspalte_Rechnung,0)),"")</f>
        <v/>
      </c>
      <c r="D151" s="3" t="str">
        <f>IFERROR(INDEX(Gesamtaufstellung[Marge in %],MATCH(E151,Hilfsspalte_Rechnung,0)),"")</f>
        <v/>
      </c>
      <c r="E151" s="1" t="str">
        <f t="shared" si="8"/>
        <v/>
      </c>
      <c r="F151" t="str">
        <f t="shared" si="9"/>
        <v/>
      </c>
      <c r="G151" t="str">
        <f>IFERROR(INDEX(Verkäufer[Verkäufer],MATCH(ROUND(nach_Ertrag[[#This Row],[Verkäufernr.]],0),Verkäufer[Nummer],0)),"")</f>
        <v/>
      </c>
      <c r="H151" t="str">
        <f t="shared" si="10"/>
        <v/>
      </c>
    </row>
    <row r="152" spans="1:8" x14ac:dyDescent="0.2">
      <c r="A152" t="str">
        <f>IFERROR(INDEX(Gesamtaufstellung[Kd.nummer],MATCH(E152,Hilfsspalte_Rechnung,0)),"")</f>
        <v/>
      </c>
      <c r="B152" t="str">
        <f>IFERROR(INDEX(Gesamtaufstellung[Kunde],MATCH(E152,Hilfsspalte_Rechnung,0)),"")</f>
        <v/>
      </c>
      <c r="C152" s="7" t="str">
        <f>IFERROR(INDEX(Gesamtaufstellung[HSP Ums.],MATCH(E152,Hilfsspalte_Rechnung,0)),"")</f>
        <v/>
      </c>
      <c r="D152" s="3" t="str">
        <f>IFERROR(INDEX(Gesamtaufstellung[Marge in %],MATCH(E152,Hilfsspalte_Rechnung,0)),"")</f>
        <v/>
      </c>
      <c r="E152" s="1" t="str">
        <f t="shared" si="8"/>
        <v/>
      </c>
      <c r="F152" t="str">
        <f t="shared" si="9"/>
        <v/>
      </c>
      <c r="G152" t="str">
        <f>IFERROR(INDEX(Verkäufer[Verkäufer],MATCH(ROUND(nach_Ertrag[[#This Row],[Verkäufernr.]],0),Verkäufer[Nummer],0)),"")</f>
        <v/>
      </c>
      <c r="H152" t="str">
        <f t="shared" si="10"/>
        <v/>
      </c>
    </row>
    <row r="153" spans="1:8" x14ac:dyDescent="0.2">
      <c r="A153" t="str">
        <f>IFERROR(INDEX(Gesamtaufstellung[Kd.nummer],MATCH(E153,Hilfsspalte_Rechnung,0)),"")</f>
        <v/>
      </c>
      <c r="B153" t="str">
        <f>IFERROR(INDEX(Gesamtaufstellung[Kunde],MATCH(E153,Hilfsspalte_Rechnung,0)),"")</f>
        <v/>
      </c>
      <c r="C153" s="7" t="str">
        <f>IFERROR(INDEX(Gesamtaufstellung[HSP Ums.],MATCH(E153,Hilfsspalte_Rechnung,0)),"")</f>
        <v/>
      </c>
      <c r="D153" s="3" t="str">
        <f>IFERROR(INDEX(Gesamtaufstellung[Marge in %],MATCH(E153,Hilfsspalte_Rechnung,0)),"")</f>
        <v/>
      </c>
      <c r="E153" s="1" t="str">
        <f t="shared" si="8"/>
        <v/>
      </c>
      <c r="F153" t="str">
        <f t="shared" si="9"/>
        <v/>
      </c>
      <c r="G153" t="str">
        <f>IFERROR(INDEX(Verkäufer[Verkäufer],MATCH(ROUND(nach_Ertrag[[#This Row],[Verkäufernr.]],0),Verkäufer[Nummer],0)),"")</f>
        <v/>
      </c>
      <c r="H153" t="str">
        <f t="shared" si="10"/>
        <v/>
      </c>
    </row>
    <row r="154" spans="1:8" x14ac:dyDescent="0.2">
      <c r="A154" t="str">
        <f>IFERROR(INDEX(Gesamtaufstellung[Kd.nummer],MATCH(E154,Hilfsspalte_Rechnung,0)),"")</f>
        <v/>
      </c>
      <c r="B154" t="str">
        <f>IFERROR(INDEX(Gesamtaufstellung[Kunde],MATCH(E154,Hilfsspalte_Rechnung,0)),"")</f>
        <v/>
      </c>
      <c r="C154" s="7" t="str">
        <f>IFERROR(INDEX(Gesamtaufstellung[HSP Ums.],MATCH(E154,Hilfsspalte_Rechnung,0)),"")</f>
        <v/>
      </c>
      <c r="D154" s="3" t="str">
        <f>IFERROR(INDEX(Gesamtaufstellung[Marge in %],MATCH(E154,Hilfsspalte_Rechnung,0)),"")</f>
        <v/>
      </c>
      <c r="E154" s="1" t="str">
        <f t="shared" si="8"/>
        <v/>
      </c>
      <c r="F154" t="str">
        <f t="shared" si="9"/>
        <v/>
      </c>
      <c r="G154" t="str">
        <f>IFERROR(INDEX(Verkäufer[Verkäufer],MATCH(ROUND(nach_Ertrag[[#This Row],[Verkäufernr.]],0),Verkäufer[Nummer],0)),"")</f>
        <v/>
      </c>
      <c r="H154" t="str">
        <f t="shared" si="10"/>
        <v/>
      </c>
    </row>
    <row r="155" spans="1:8" x14ac:dyDescent="0.2">
      <c r="A155" t="str">
        <f>IFERROR(INDEX(Gesamtaufstellung[Kd.nummer],MATCH(E155,Hilfsspalte_Rechnung,0)),"")</f>
        <v/>
      </c>
      <c r="B155" t="str">
        <f>IFERROR(INDEX(Gesamtaufstellung[Kunde],MATCH(E155,Hilfsspalte_Rechnung,0)),"")</f>
        <v/>
      </c>
      <c r="C155" s="7" t="str">
        <f>IFERROR(INDEX(Gesamtaufstellung[HSP Ums.],MATCH(E155,Hilfsspalte_Rechnung,0)),"")</f>
        <v/>
      </c>
      <c r="D155" s="3" t="str">
        <f>IFERROR(INDEX(Gesamtaufstellung[Marge in %],MATCH(E155,Hilfsspalte_Rechnung,0)),"")</f>
        <v/>
      </c>
      <c r="E155" s="1" t="str">
        <f t="shared" si="8"/>
        <v/>
      </c>
      <c r="F155" t="str">
        <f t="shared" si="9"/>
        <v/>
      </c>
      <c r="G155" t="str">
        <f>IFERROR(INDEX(Verkäufer[Verkäufer],MATCH(ROUND(nach_Ertrag[[#This Row],[Verkäufernr.]],0),Verkäufer[Nummer],0)),"")</f>
        <v/>
      </c>
      <c r="H155" t="str">
        <f t="shared" si="10"/>
        <v/>
      </c>
    </row>
    <row r="156" spans="1:8" x14ac:dyDescent="0.2">
      <c r="A156" t="str">
        <f>IFERROR(INDEX(Gesamtaufstellung[Kd.nummer],MATCH(E156,Hilfsspalte_Rechnung,0)),"")</f>
        <v/>
      </c>
      <c r="B156" t="str">
        <f>IFERROR(INDEX(Gesamtaufstellung[Kunde],MATCH(E156,Hilfsspalte_Rechnung,0)),"")</f>
        <v/>
      </c>
      <c r="C156" s="7" t="str">
        <f>IFERROR(INDEX(Gesamtaufstellung[HSP Ums.],MATCH(E156,Hilfsspalte_Rechnung,0)),"")</f>
        <v/>
      </c>
      <c r="D156" s="3" t="str">
        <f>IFERROR(INDEX(Gesamtaufstellung[Marge in %],MATCH(E156,Hilfsspalte_Rechnung,0)),"")</f>
        <v/>
      </c>
      <c r="E156" s="1" t="str">
        <f t="shared" si="8"/>
        <v/>
      </c>
      <c r="F156" t="str">
        <f t="shared" si="9"/>
        <v/>
      </c>
      <c r="G156" t="str">
        <f>IFERROR(INDEX(Verkäufer[Verkäufer],MATCH(ROUND(nach_Ertrag[[#This Row],[Verkäufernr.]],0),Verkäufer[Nummer],0)),"")</f>
        <v/>
      </c>
      <c r="H156" t="str">
        <f t="shared" si="10"/>
        <v/>
      </c>
    </row>
    <row r="157" spans="1:8" x14ac:dyDescent="0.2">
      <c r="A157" t="str">
        <f>IFERROR(INDEX(Gesamtaufstellung[Kd.nummer],MATCH(E157,Hilfsspalte_Rechnung,0)),"")</f>
        <v/>
      </c>
      <c r="B157" t="str">
        <f>IFERROR(INDEX(Gesamtaufstellung[Kunde],MATCH(E157,Hilfsspalte_Rechnung,0)),"")</f>
        <v/>
      </c>
      <c r="C157" s="7" t="str">
        <f>IFERROR(INDEX(Gesamtaufstellung[HSP Ums.],MATCH(E157,Hilfsspalte_Rechnung,0)),"")</f>
        <v/>
      </c>
      <c r="D157" s="3" t="str">
        <f>IFERROR(INDEX(Gesamtaufstellung[Marge in %],MATCH(E157,Hilfsspalte_Rechnung,0)),"")</f>
        <v/>
      </c>
      <c r="E157" s="1" t="str">
        <f t="shared" si="8"/>
        <v/>
      </c>
      <c r="F157" t="str">
        <f t="shared" si="9"/>
        <v/>
      </c>
      <c r="G157" t="str">
        <f>IFERROR(INDEX(Verkäufer[Verkäufer],MATCH(ROUND(nach_Ertrag[[#This Row],[Verkäufernr.]],0),Verkäufer[Nummer],0)),"")</f>
        <v/>
      </c>
      <c r="H157" t="str">
        <f t="shared" si="10"/>
        <v/>
      </c>
    </row>
    <row r="158" spans="1:8" x14ac:dyDescent="0.2">
      <c r="A158" t="str">
        <f>IFERROR(INDEX(Gesamtaufstellung[Kd.nummer],MATCH(E158,Hilfsspalte_Rechnung,0)),"")</f>
        <v/>
      </c>
      <c r="B158" t="str">
        <f>IFERROR(INDEX(Gesamtaufstellung[Kunde],MATCH(E158,Hilfsspalte_Rechnung,0)),"")</f>
        <v/>
      </c>
      <c r="C158" s="7" t="str">
        <f>IFERROR(INDEX(Gesamtaufstellung[HSP Ums.],MATCH(E158,Hilfsspalte_Rechnung,0)),"")</f>
        <v/>
      </c>
      <c r="D158" s="3" t="str">
        <f>IFERROR(INDEX(Gesamtaufstellung[Marge in %],MATCH(E158,Hilfsspalte_Rechnung,0)),"")</f>
        <v/>
      </c>
      <c r="E158" s="1" t="str">
        <f t="shared" si="8"/>
        <v/>
      </c>
      <c r="F158" t="str">
        <f t="shared" si="9"/>
        <v/>
      </c>
      <c r="G158" t="str">
        <f>IFERROR(INDEX(Verkäufer[Verkäufer],MATCH(ROUND(nach_Ertrag[[#This Row],[Verkäufernr.]],0),Verkäufer[Nummer],0)),"")</f>
        <v/>
      </c>
      <c r="H158" t="str">
        <f t="shared" si="10"/>
        <v/>
      </c>
    </row>
    <row r="159" spans="1:8" x14ac:dyDescent="0.2">
      <c r="A159" t="str">
        <f>IFERROR(INDEX(Gesamtaufstellung[Kd.nummer],MATCH(E159,Hilfsspalte_Rechnung,0)),"")</f>
        <v/>
      </c>
      <c r="B159" t="str">
        <f>IFERROR(INDEX(Gesamtaufstellung[Kunde],MATCH(E159,Hilfsspalte_Rechnung,0)),"")</f>
        <v/>
      </c>
      <c r="C159" s="7" t="str">
        <f>IFERROR(INDEX(Gesamtaufstellung[HSP Ums.],MATCH(E159,Hilfsspalte_Rechnung,0)),"")</f>
        <v/>
      </c>
      <c r="D159" s="3" t="str">
        <f>IFERROR(INDEX(Gesamtaufstellung[Marge in %],MATCH(E159,Hilfsspalte_Rechnung,0)),"")</f>
        <v/>
      </c>
      <c r="E159" s="1" t="str">
        <f t="shared" si="8"/>
        <v/>
      </c>
      <c r="F159" t="str">
        <f t="shared" si="9"/>
        <v/>
      </c>
      <c r="G159" t="str">
        <f>IFERROR(INDEX(Verkäufer[Verkäufer],MATCH(ROUND(nach_Ertrag[[#This Row],[Verkäufernr.]],0),Verkäufer[Nummer],0)),"")</f>
        <v/>
      </c>
      <c r="H159" t="str">
        <f t="shared" si="10"/>
        <v/>
      </c>
    </row>
    <row r="160" spans="1:8" x14ac:dyDescent="0.2">
      <c r="A160" t="str">
        <f>IFERROR(INDEX(Gesamtaufstellung[Kd.nummer],MATCH(E160,Hilfsspalte_Rechnung,0)),"")</f>
        <v/>
      </c>
      <c r="B160" t="str">
        <f>IFERROR(INDEX(Gesamtaufstellung[Kunde],MATCH(E160,Hilfsspalte_Rechnung,0)),"")</f>
        <v/>
      </c>
      <c r="C160" s="7" t="str">
        <f>IFERROR(INDEX(Gesamtaufstellung[HSP Ums.],MATCH(E160,Hilfsspalte_Rechnung,0)),"")</f>
        <v/>
      </c>
      <c r="D160" s="3" t="str">
        <f>IFERROR(INDEX(Gesamtaufstellung[Marge in %],MATCH(E160,Hilfsspalte_Rechnung,0)),"")</f>
        <v/>
      </c>
      <c r="E160" s="1" t="str">
        <f t="shared" si="8"/>
        <v/>
      </c>
      <c r="F160" t="str">
        <f t="shared" si="9"/>
        <v/>
      </c>
      <c r="G160" t="str">
        <f>IFERROR(INDEX(Verkäufer[Verkäufer],MATCH(ROUND(nach_Ertrag[[#This Row],[Verkäufernr.]],0),Verkäufer[Nummer],0)),"")</f>
        <v/>
      </c>
      <c r="H160" t="str">
        <f t="shared" si="10"/>
        <v/>
      </c>
    </row>
    <row r="161" spans="1:8" x14ac:dyDescent="0.2">
      <c r="A161" t="str">
        <f>IFERROR(INDEX(Gesamtaufstellung[Kd.nummer],MATCH(E161,Hilfsspalte_Rechnung,0)),"")</f>
        <v/>
      </c>
      <c r="B161" t="str">
        <f>IFERROR(INDEX(Gesamtaufstellung[Kunde],MATCH(E161,Hilfsspalte_Rechnung,0)),"")</f>
        <v/>
      </c>
      <c r="C161" s="7" t="str">
        <f>IFERROR(INDEX(Gesamtaufstellung[HSP Ums.],MATCH(E161,Hilfsspalte_Rechnung,0)),"")</f>
        <v/>
      </c>
      <c r="D161" s="3" t="str">
        <f>IFERROR(INDEX(Gesamtaufstellung[Marge in %],MATCH(E161,Hilfsspalte_Rechnung,0)),"")</f>
        <v/>
      </c>
      <c r="E161" s="1" t="str">
        <f t="shared" si="8"/>
        <v/>
      </c>
      <c r="F161" t="str">
        <f t="shared" si="9"/>
        <v/>
      </c>
      <c r="G161" t="str">
        <f>IFERROR(INDEX(Verkäufer[Verkäufer],MATCH(ROUND(nach_Ertrag[[#This Row],[Verkäufernr.]],0),Verkäufer[Nummer],0)),"")</f>
        <v/>
      </c>
      <c r="H161" t="str">
        <f t="shared" si="10"/>
        <v/>
      </c>
    </row>
    <row r="162" spans="1:8" x14ac:dyDescent="0.2">
      <c r="A162" t="str">
        <f>IFERROR(INDEX(Gesamtaufstellung[Kd.nummer],MATCH(E162,Hilfsspalte_Rechnung,0)),"")</f>
        <v/>
      </c>
      <c r="B162" t="str">
        <f>IFERROR(INDEX(Gesamtaufstellung[Kunde],MATCH(E162,Hilfsspalte_Rechnung,0)),"")</f>
        <v/>
      </c>
      <c r="C162" s="7" t="str">
        <f>IFERROR(INDEX(Gesamtaufstellung[HSP Ums.],MATCH(E162,Hilfsspalte_Rechnung,0)),"")</f>
        <v/>
      </c>
      <c r="D162" s="3" t="str">
        <f>IFERROR(INDEX(Gesamtaufstellung[Marge in %],MATCH(E162,Hilfsspalte_Rechnung,0)),"")</f>
        <v/>
      </c>
      <c r="E162" s="1" t="str">
        <f t="shared" si="8"/>
        <v/>
      </c>
      <c r="F162" t="str">
        <f t="shared" si="9"/>
        <v/>
      </c>
      <c r="G162" t="str">
        <f>IFERROR(INDEX(Verkäufer[Verkäufer],MATCH(ROUND(nach_Ertrag[[#This Row],[Verkäufernr.]],0),Verkäufer[Nummer],0)),"")</f>
        <v/>
      </c>
      <c r="H162" t="str">
        <f t="shared" si="10"/>
        <v/>
      </c>
    </row>
    <row r="163" spans="1:8" x14ac:dyDescent="0.2">
      <c r="A163" t="str">
        <f>IFERROR(INDEX(Gesamtaufstellung[Kd.nummer],MATCH(E163,Hilfsspalte_Rechnung,0)),"")</f>
        <v/>
      </c>
      <c r="B163" t="str">
        <f>IFERROR(INDEX(Gesamtaufstellung[Kunde],MATCH(E163,Hilfsspalte_Rechnung,0)),"")</f>
        <v/>
      </c>
      <c r="C163" s="7" t="str">
        <f>IFERROR(INDEX(Gesamtaufstellung[HSP Ums.],MATCH(E163,Hilfsspalte_Rechnung,0)),"")</f>
        <v/>
      </c>
      <c r="D163" s="3" t="str">
        <f>IFERROR(INDEX(Gesamtaufstellung[Marge in %],MATCH(E163,Hilfsspalte_Rechnung,0)),"")</f>
        <v/>
      </c>
      <c r="E163" s="1" t="str">
        <f t="shared" si="8"/>
        <v/>
      </c>
      <c r="F163" t="str">
        <f t="shared" si="9"/>
        <v/>
      </c>
      <c r="G163" t="str">
        <f>IFERROR(INDEX(Verkäufer[Verkäufer],MATCH(ROUND(nach_Ertrag[[#This Row],[Verkäufernr.]],0),Verkäufer[Nummer],0)),"")</f>
        <v/>
      </c>
      <c r="H163" t="str">
        <f t="shared" si="10"/>
        <v/>
      </c>
    </row>
    <row r="164" spans="1:8" x14ac:dyDescent="0.2">
      <c r="A164" t="str">
        <f>IFERROR(INDEX(Gesamtaufstellung[Kd.nummer],MATCH(E164,Hilfsspalte_Rechnung,0)),"")</f>
        <v/>
      </c>
      <c r="B164" t="str">
        <f>IFERROR(INDEX(Gesamtaufstellung[Kunde],MATCH(E164,Hilfsspalte_Rechnung,0)),"")</f>
        <v/>
      </c>
      <c r="C164" s="7" t="str">
        <f>IFERROR(INDEX(Gesamtaufstellung[HSP Ums.],MATCH(E164,Hilfsspalte_Rechnung,0)),"")</f>
        <v/>
      </c>
      <c r="D164" s="3" t="str">
        <f>IFERROR(INDEX(Gesamtaufstellung[Marge in %],MATCH(E164,Hilfsspalte_Rechnung,0)),"")</f>
        <v/>
      </c>
      <c r="E164" s="1" t="str">
        <f t="shared" ref="E164:E183" si="11">IFERROR(LARGE(Hilfsspalte_Rechnung,ROW()-3),"")</f>
        <v/>
      </c>
      <c r="F164" t="str">
        <f t="shared" si="9"/>
        <v/>
      </c>
      <c r="G164" t="str">
        <f>IFERROR(INDEX(Verkäufer[Verkäufer],MATCH(ROUND(nach_Ertrag[[#This Row],[Verkäufernr.]],0),Verkäufer[Nummer],0)),"")</f>
        <v/>
      </c>
      <c r="H164" t="str">
        <f t="shared" si="10"/>
        <v/>
      </c>
    </row>
    <row r="165" spans="1:8" x14ac:dyDescent="0.2">
      <c r="A165" t="str">
        <f>IFERROR(INDEX(Gesamtaufstellung[Kd.nummer],MATCH(E165,Hilfsspalte_Rechnung,0)),"")</f>
        <v/>
      </c>
      <c r="B165" t="str">
        <f>IFERROR(INDEX(Gesamtaufstellung[Kunde],MATCH(E165,Hilfsspalte_Rechnung,0)),"")</f>
        <v/>
      </c>
      <c r="C165" s="7" t="str">
        <f>IFERROR(INDEX(Gesamtaufstellung[HSP Ums.],MATCH(E165,Hilfsspalte_Rechnung,0)),"")</f>
        <v/>
      </c>
      <c r="D165" s="3" t="str">
        <f>IFERROR(INDEX(Gesamtaufstellung[Marge in %],MATCH(E165,Hilfsspalte_Rechnung,0)),"")</f>
        <v/>
      </c>
      <c r="E165" s="1" t="str">
        <f t="shared" si="11"/>
        <v/>
      </c>
      <c r="F165" t="str">
        <f t="shared" si="9"/>
        <v/>
      </c>
      <c r="G165" t="str">
        <f>IFERROR(INDEX(Verkäufer[Verkäufer],MATCH(ROUND(nach_Ertrag[[#This Row],[Verkäufernr.]],0),Verkäufer[Nummer],0)),"")</f>
        <v/>
      </c>
      <c r="H165" t="str">
        <f t="shared" si="10"/>
        <v/>
      </c>
    </row>
    <row r="166" spans="1:8" x14ac:dyDescent="0.2">
      <c r="A166" t="str">
        <f>IFERROR(INDEX(Gesamtaufstellung[Kd.nummer],MATCH(E166,Hilfsspalte_Rechnung,0)),"")</f>
        <v/>
      </c>
      <c r="B166" t="str">
        <f>IFERROR(INDEX(Gesamtaufstellung[Kunde],MATCH(E166,Hilfsspalte_Rechnung,0)),"")</f>
        <v/>
      </c>
      <c r="C166" s="7" t="str">
        <f>IFERROR(INDEX(Gesamtaufstellung[HSP Ums.],MATCH(E166,Hilfsspalte_Rechnung,0)),"")</f>
        <v/>
      </c>
      <c r="D166" s="3" t="str">
        <f>IFERROR(INDEX(Gesamtaufstellung[Marge in %],MATCH(E166,Hilfsspalte_Rechnung,0)),"")</f>
        <v/>
      </c>
      <c r="E166" s="1" t="str">
        <f t="shared" si="11"/>
        <v/>
      </c>
      <c r="F166" t="str">
        <f t="shared" si="9"/>
        <v/>
      </c>
      <c r="G166" t="str">
        <f>IFERROR(INDEX(Verkäufer[Verkäufer],MATCH(ROUND(nach_Ertrag[[#This Row],[Verkäufernr.]],0),Verkäufer[Nummer],0)),"")</f>
        <v/>
      </c>
      <c r="H166" t="str">
        <f t="shared" si="10"/>
        <v/>
      </c>
    </row>
    <row r="167" spans="1:8" x14ac:dyDescent="0.2">
      <c r="A167" t="str">
        <f>IFERROR(INDEX(Gesamtaufstellung[Kd.nummer],MATCH(E167,Hilfsspalte_Rechnung,0)),"")</f>
        <v/>
      </c>
      <c r="B167" t="str">
        <f>IFERROR(INDEX(Gesamtaufstellung[Kunde],MATCH(E167,Hilfsspalte_Rechnung,0)),"")</f>
        <v/>
      </c>
      <c r="C167" s="7" t="str">
        <f>IFERROR(INDEX(Gesamtaufstellung[HSP Ums.],MATCH(E167,Hilfsspalte_Rechnung,0)),"")</f>
        <v/>
      </c>
      <c r="D167" s="3" t="str">
        <f>IFERROR(INDEX(Gesamtaufstellung[Marge in %],MATCH(E167,Hilfsspalte_Rechnung,0)),"")</f>
        <v/>
      </c>
      <c r="E167" s="1" t="str">
        <f t="shared" si="11"/>
        <v/>
      </c>
      <c r="F167" t="str">
        <f t="shared" si="9"/>
        <v/>
      </c>
      <c r="G167" t="str">
        <f>IFERROR(INDEX(Verkäufer[Verkäufer],MATCH(ROUND(nach_Ertrag[[#This Row],[Verkäufernr.]],0),Verkäufer[Nummer],0)),"")</f>
        <v/>
      </c>
      <c r="H167" t="str">
        <f t="shared" si="10"/>
        <v/>
      </c>
    </row>
    <row r="168" spans="1:8" x14ac:dyDescent="0.2">
      <c r="A168" t="str">
        <f>IFERROR(INDEX(Gesamtaufstellung[Kd.nummer],MATCH(E168,Hilfsspalte_Rechnung,0)),"")</f>
        <v/>
      </c>
      <c r="B168" t="str">
        <f>IFERROR(INDEX(Gesamtaufstellung[Kunde],MATCH(E168,Hilfsspalte_Rechnung,0)),"")</f>
        <v/>
      </c>
      <c r="C168" s="7" t="str">
        <f>IFERROR(INDEX(Gesamtaufstellung[HSP Ums.],MATCH(E168,Hilfsspalte_Rechnung,0)),"")</f>
        <v/>
      </c>
      <c r="D168" s="3" t="str">
        <f>IFERROR(INDEX(Gesamtaufstellung[Marge in %],MATCH(E168,Hilfsspalte_Rechnung,0)),"")</f>
        <v/>
      </c>
      <c r="E168" s="1" t="str">
        <f t="shared" si="11"/>
        <v/>
      </c>
      <c r="F168" t="str">
        <f t="shared" si="9"/>
        <v/>
      </c>
      <c r="G168" t="str">
        <f>IFERROR(INDEX(Verkäufer[Verkäufer],MATCH(ROUND(nach_Ertrag[[#This Row],[Verkäufernr.]],0),Verkäufer[Nummer],0)),"")</f>
        <v/>
      </c>
      <c r="H168" t="str">
        <f t="shared" si="10"/>
        <v/>
      </c>
    </row>
    <row r="169" spans="1:8" x14ac:dyDescent="0.2">
      <c r="A169" t="str">
        <f>IFERROR(INDEX(Gesamtaufstellung[Kd.nummer],MATCH(E169,Hilfsspalte_Rechnung,0)),"")</f>
        <v/>
      </c>
      <c r="B169" t="str">
        <f>IFERROR(INDEX(Gesamtaufstellung[Kunde],MATCH(E169,Hilfsspalte_Rechnung,0)),"")</f>
        <v/>
      </c>
      <c r="C169" s="7" t="str">
        <f>IFERROR(INDEX(Gesamtaufstellung[HSP Ums.],MATCH(E169,Hilfsspalte_Rechnung,0)),"")</f>
        <v/>
      </c>
      <c r="D169" s="3" t="str">
        <f>IFERROR(INDEX(Gesamtaufstellung[Marge in %],MATCH(E169,Hilfsspalte_Rechnung,0)),"")</f>
        <v/>
      </c>
      <c r="E169" s="1" t="str">
        <f t="shared" si="11"/>
        <v/>
      </c>
      <c r="F169" t="str">
        <f t="shared" si="9"/>
        <v/>
      </c>
      <c r="G169" t="str">
        <f>IFERROR(INDEX(Verkäufer[Verkäufer],MATCH(ROUND(nach_Ertrag[[#This Row],[Verkäufernr.]],0),Verkäufer[Nummer],0)),"")</f>
        <v/>
      </c>
      <c r="H169" t="str">
        <f t="shared" si="10"/>
        <v/>
      </c>
    </row>
    <row r="170" spans="1:8" x14ac:dyDescent="0.2">
      <c r="A170" t="str">
        <f>IFERROR(INDEX(Gesamtaufstellung[Kd.nummer],MATCH(E170,Hilfsspalte_Rechnung,0)),"")</f>
        <v/>
      </c>
      <c r="B170" t="str">
        <f>IFERROR(INDEX(Gesamtaufstellung[Kunde],MATCH(E170,Hilfsspalte_Rechnung,0)),"")</f>
        <v/>
      </c>
      <c r="C170" s="7" t="str">
        <f>IFERROR(INDEX(Gesamtaufstellung[HSP Ums.],MATCH(E170,Hilfsspalte_Rechnung,0)),"")</f>
        <v/>
      </c>
      <c r="D170" s="3" t="str">
        <f>IFERROR(INDEX(Gesamtaufstellung[Marge in %],MATCH(E170,Hilfsspalte_Rechnung,0)),"")</f>
        <v/>
      </c>
      <c r="E170" s="1" t="str">
        <f t="shared" si="11"/>
        <v/>
      </c>
      <c r="F170" t="str">
        <f t="shared" si="9"/>
        <v/>
      </c>
      <c r="G170" t="str">
        <f>IFERROR(INDEX(Verkäufer[Verkäufer],MATCH(ROUND(nach_Ertrag[[#This Row],[Verkäufernr.]],0),Verkäufer[Nummer],0)),"")</f>
        <v/>
      </c>
      <c r="H170" t="str">
        <f t="shared" si="10"/>
        <v/>
      </c>
    </row>
    <row r="171" spans="1:8" x14ac:dyDescent="0.2">
      <c r="A171" t="str">
        <f>IFERROR(INDEX(Gesamtaufstellung[Kd.nummer],MATCH(E171,Hilfsspalte_Rechnung,0)),"")</f>
        <v/>
      </c>
      <c r="B171" t="str">
        <f>IFERROR(INDEX(Gesamtaufstellung[Kunde],MATCH(E171,Hilfsspalte_Rechnung,0)),"")</f>
        <v/>
      </c>
      <c r="C171" s="7" t="str">
        <f>IFERROR(INDEX(Gesamtaufstellung[HSP Ums.],MATCH(E171,Hilfsspalte_Rechnung,0)),"")</f>
        <v/>
      </c>
      <c r="D171" s="3" t="str">
        <f>IFERROR(INDEX(Gesamtaufstellung[Marge in %],MATCH(E171,Hilfsspalte_Rechnung,0)),"")</f>
        <v/>
      </c>
      <c r="E171" s="1" t="str">
        <f t="shared" si="11"/>
        <v/>
      </c>
      <c r="F171" t="str">
        <f t="shared" si="9"/>
        <v/>
      </c>
      <c r="G171" t="str">
        <f>IFERROR(INDEX(Verkäufer[Verkäufer],MATCH(ROUND(nach_Ertrag[[#This Row],[Verkäufernr.]],0),Verkäufer[Nummer],0)),"")</f>
        <v/>
      </c>
      <c r="H171" t="str">
        <f t="shared" si="10"/>
        <v/>
      </c>
    </row>
    <row r="172" spans="1:8" x14ac:dyDescent="0.2">
      <c r="A172" t="str">
        <f>IFERROR(INDEX(Gesamtaufstellung[Kd.nummer],MATCH(E172,Hilfsspalte_Rechnung,0)),"")</f>
        <v/>
      </c>
      <c r="B172" t="str">
        <f>IFERROR(INDEX(Gesamtaufstellung[Kunde],MATCH(E172,Hilfsspalte_Rechnung,0)),"")</f>
        <v/>
      </c>
      <c r="C172" s="7" t="str">
        <f>IFERROR(INDEX(Gesamtaufstellung[HSP Ums.],MATCH(E172,Hilfsspalte_Rechnung,0)),"")</f>
        <v/>
      </c>
      <c r="D172" s="3" t="str">
        <f>IFERROR(INDEX(Gesamtaufstellung[Marge in %],MATCH(E172,Hilfsspalte_Rechnung,0)),"")</f>
        <v/>
      </c>
      <c r="E172" s="1" t="str">
        <f t="shared" si="11"/>
        <v/>
      </c>
      <c r="F172" t="str">
        <f t="shared" si="9"/>
        <v/>
      </c>
      <c r="G172" t="str">
        <f>IFERROR(INDEX(Verkäufer[Verkäufer],MATCH(ROUND(nach_Ertrag[[#This Row],[Verkäufernr.]],0),Verkäufer[Nummer],0)),"")</f>
        <v/>
      </c>
      <c r="H172" t="str">
        <f t="shared" si="10"/>
        <v/>
      </c>
    </row>
    <row r="173" spans="1:8" x14ac:dyDescent="0.2">
      <c r="A173" t="str">
        <f>IFERROR(INDEX(Gesamtaufstellung[Kd.nummer],MATCH(E173,Hilfsspalte_Rechnung,0)),"")</f>
        <v/>
      </c>
      <c r="B173" t="str">
        <f>IFERROR(INDEX(Gesamtaufstellung[Kunde],MATCH(E173,Hilfsspalte_Rechnung,0)),"")</f>
        <v/>
      </c>
      <c r="C173" s="7" t="str">
        <f>IFERROR(INDEX(Gesamtaufstellung[HSP Ums.],MATCH(E173,Hilfsspalte_Rechnung,0)),"")</f>
        <v/>
      </c>
      <c r="D173" s="3" t="str">
        <f>IFERROR(INDEX(Gesamtaufstellung[Marge in %],MATCH(E173,Hilfsspalte_Rechnung,0)),"")</f>
        <v/>
      </c>
      <c r="E173" s="1" t="str">
        <f t="shared" si="11"/>
        <v/>
      </c>
      <c r="F173" t="str">
        <f t="shared" si="9"/>
        <v/>
      </c>
      <c r="G173" t="str">
        <f>IFERROR(INDEX(Verkäufer[Verkäufer],MATCH(ROUND(nach_Ertrag[[#This Row],[Verkäufernr.]],0),Verkäufer[Nummer],0)),"")</f>
        <v/>
      </c>
      <c r="H173" t="str">
        <f t="shared" si="10"/>
        <v/>
      </c>
    </row>
    <row r="174" spans="1:8" x14ac:dyDescent="0.2">
      <c r="A174" t="str">
        <f>IFERROR(INDEX(Gesamtaufstellung[Kd.nummer],MATCH(E174,Hilfsspalte_Rechnung,0)),"")</f>
        <v/>
      </c>
      <c r="B174" t="str">
        <f>IFERROR(INDEX(Gesamtaufstellung[Kunde],MATCH(E174,Hilfsspalte_Rechnung,0)),"")</f>
        <v/>
      </c>
      <c r="C174" s="7" t="str">
        <f>IFERROR(INDEX(Gesamtaufstellung[HSP Ums.],MATCH(E174,Hilfsspalte_Rechnung,0)),"")</f>
        <v/>
      </c>
      <c r="D174" s="3" t="str">
        <f>IFERROR(INDEX(Gesamtaufstellung[Marge in %],MATCH(E174,Hilfsspalte_Rechnung,0)),"")</f>
        <v/>
      </c>
      <c r="E174" s="1" t="str">
        <f t="shared" si="11"/>
        <v/>
      </c>
      <c r="F174" t="str">
        <f t="shared" si="9"/>
        <v/>
      </c>
      <c r="G174" t="str">
        <f>IFERROR(INDEX(Verkäufer[Verkäufer],MATCH(ROUND(nach_Ertrag[[#This Row],[Verkäufernr.]],0),Verkäufer[Nummer],0)),"")</f>
        <v/>
      </c>
      <c r="H174" t="str">
        <f t="shared" si="10"/>
        <v/>
      </c>
    </row>
    <row r="175" spans="1:8" x14ac:dyDescent="0.2">
      <c r="A175" t="str">
        <f>IFERROR(INDEX(Gesamtaufstellung[Kd.nummer],MATCH(E175,Hilfsspalte_Rechnung,0)),"")</f>
        <v/>
      </c>
      <c r="B175" t="str">
        <f>IFERROR(INDEX(Gesamtaufstellung[Kunde],MATCH(E175,Hilfsspalte_Rechnung,0)),"")</f>
        <v/>
      </c>
      <c r="C175" s="7" t="str">
        <f>IFERROR(INDEX(Gesamtaufstellung[HSP Ums.],MATCH(E175,Hilfsspalte_Rechnung,0)),"")</f>
        <v/>
      </c>
      <c r="D175" s="3" t="str">
        <f>IFERROR(INDEX(Gesamtaufstellung[Marge in %],MATCH(E175,Hilfsspalte_Rechnung,0)),"")</f>
        <v/>
      </c>
      <c r="E175" s="1" t="str">
        <f t="shared" si="11"/>
        <v/>
      </c>
      <c r="F175" t="str">
        <f t="shared" si="9"/>
        <v/>
      </c>
      <c r="G175" t="str">
        <f>IFERROR(INDEX(Verkäufer[Verkäufer],MATCH(ROUND(nach_Ertrag[[#This Row],[Verkäufernr.]],0),Verkäufer[Nummer],0)),"")</f>
        <v/>
      </c>
      <c r="H175" t="str">
        <f t="shared" si="10"/>
        <v/>
      </c>
    </row>
    <row r="176" spans="1:8" x14ac:dyDescent="0.2">
      <c r="A176" t="str">
        <f>IFERROR(INDEX(Gesamtaufstellung[Kd.nummer],MATCH(E176,Hilfsspalte_Rechnung,0)),"")</f>
        <v/>
      </c>
      <c r="B176" t="str">
        <f>IFERROR(INDEX(Gesamtaufstellung[Kunde],MATCH(E176,Hilfsspalte_Rechnung,0)),"")</f>
        <v/>
      </c>
      <c r="C176" s="7" t="str">
        <f>IFERROR(INDEX(Gesamtaufstellung[HSP Ums.],MATCH(E176,Hilfsspalte_Rechnung,0)),"")</f>
        <v/>
      </c>
      <c r="D176" s="3" t="str">
        <f>IFERROR(INDEX(Gesamtaufstellung[Marge in %],MATCH(E176,Hilfsspalte_Rechnung,0)),"")</f>
        <v/>
      </c>
      <c r="E176" s="1" t="str">
        <f t="shared" si="11"/>
        <v/>
      </c>
      <c r="F176" t="str">
        <f t="shared" si="9"/>
        <v/>
      </c>
      <c r="G176" t="str">
        <f>IFERROR(INDEX(Verkäufer[Verkäufer],MATCH(ROUND(nach_Ertrag[[#This Row],[Verkäufernr.]],0),Verkäufer[Nummer],0)),"")</f>
        <v/>
      </c>
      <c r="H176" t="str">
        <f t="shared" si="10"/>
        <v/>
      </c>
    </row>
    <row r="177" spans="1:8" x14ac:dyDescent="0.2">
      <c r="A177" t="str">
        <f>IFERROR(INDEX(Gesamtaufstellung[Kd.nummer],MATCH(E177,Hilfsspalte_Rechnung,0)),"")</f>
        <v/>
      </c>
      <c r="B177" t="str">
        <f>IFERROR(INDEX(Gesamtaufstellung[Kunde],MATCH(E177,Hilfsspalte_Rechnung,0)),"")</f>
        <v/>
      </c>
      <c r="C177" s="7" t="str">
        <f>IFERROR(INDEX(Gesamtaufstellung[HSP Ums.],MATCH(E177,Hilfsspalte_Rechnung,0)),"")</f>
        <v/>
      </c>
      <c r="D177" s="3" t="str">
        <f>IFERROR(INDEX(Gesamtaufstellung[Marge in %],MATCH(E177,Hilfsspalte_Rechnung,0)),"")</f>
        <v/>
      </c>
      <c r="E177" s="1" t="str">
        <f t="shared" si="11"/>
        <v/>
      </c>
      <c r="F177" t="str">
        <f t="shared" si="9"/>
        <v/>
      </c>
      <c r="G177" t="str">
        <f>IFERROR(INDEX(Verkäufer[Verkäufer],MATCH(ROUND(nach_Ertrag[[#This Row],[Verkäufernr.]],0),Verkäufer[Nummer],0)),"")</f>
        <v/>
      </c>
      <c r="H177" t="str">
        <f t="shared" si="10"/>
        <v/>
      </c>
    </row>
    <row r="178" spans="1:8" x14ac:dyDescent="0.2">
      <c r="A178" t="str">
        <f>IFERROR(INDEX(Gesamtaufstellung[Kd.nummer],MATCH(E178,Hilfsspalte_Rechnung,0)),"")</f>
        <v/>
      </c>
      <c r="B178" t="str">
        <f>IFERROR(INDEX(Gesamtaufstellung[Kunde],MATCH(E178,Hilfsspalte_Rechnung,0)),"")</f>
        <v/>
      </c>
      <c r="C178" s="7" t="str">
        <f>IFERROR(INDEX(Gesamtaufstellung[HSP Ums.],MATCH(E178,Hilfsspalte_Rechnung,0)),"")</f>
        <v/>
      </c>
      <c r="D178" s="3" t="str">
        <f>IFERROR(INDEX(Gesamtaufstellung[Marge in %],MATCH(E178,Hilfsspalte_Rechnung,0)),"")</f>
        <v/>
      </c>
      <c r="E178" s="1" t="str">
        <f t="shared" si="11"/>
        <v/>
      </c>
      <c r="F178" t="str">
        <f t="shared" si="9"/>
        <v/>
      </c>
      <c r="G178" t="str">
        <f>IFERROR(INDEX(Verkäufer[Verkäufer],MATCH(ROUND(nach_Ertrag[[#This Row],[Verkäufernr.]],0),Verkäufer[Nummer],0)),"")</f>
        <v/>
      </c>
      <c r="H178" t="str">
        <f t="shared" si="10"/>
        <v/>
      </c>
    </row>
    <row r="179" spans="1:8" x14ac:dyDescent="0.2">
      <c r="A179" t="str">
        <f>IFERROR(INDEX(Gesamtaufstellung[Kd.nummer],MATCH(E179,Hilfsspalte_Rechnung,0)),"")</f>
        <v/>
      </c>
      <c r="B179" t="str">
        <f>IFERROR(INDEX(Gesamtaufstellung[Kunde],MATCH(E179,Hilfsspalte_Rechnung,0)),"")</f>
        <v/>
      </c>
      <c r="C179" s="7" t="str">
        <f>IFERROR(INDEX(Gesamtaufstellung[HSP Ums.],MATCH(E179,Hilfsspalte_Rechnung,0)),"")</f>
        <v/>
      </c>
      <c r="D179" s="3" t="str">
        <f>IFERROR(INDEX(Gesamtaufstellung[Marge in %],MATCH(E179,Hilfsspalte_Rechnung,0)),"")</f>
        <v/>
      </c>
      <c r="E179" s="1" t="str">
        <f t="shared" si="11"/>
        <v/>
      </c>
      <c r="F179" t="str">
        <f t="shared" si="9"/>
        <v/>
      </c>
      <c r="G179" t="str">
        <f>IFERROR(INDEX(Verkäufer[Verkäufer],MATCH(ROUND(nach_Ertrag[[#This Row],[Verkäufernr.]],0),Verkäufer[Nummer],0)),"")</f>
        <v/>
      </c>
      <c r="H179" t="str">
        <f t="shared" si="10"/>
        <v/>
      </c>
    </row>
    <row r="180" spans="1:8" x14ac:dyDescent="0.2">
      <c r="A180" t="str">
        <f>IFERROR(INDEX(Gesamtaufstellung[Kd.nummer],MATCH(E180,Hilfsspalte_Rechnung,0)),"")</f>
        <v/>
      </c>
      <c r="B180" t="str">
        <f>IFERROR(INDEX(Gesamtaufstellung[Kunde],MATCH(E180,Hilfsspalte_Rechnung,0)),"")</f>
        <v/>
      </c>
      <c r="C180" s="7" t="str">
        <f>IFERROR(INDEX(Gesamtaufstellung[HSP Ums.],MATCH(E180,Hilfsspalte_Rechnung,0)),"")</f>
        <v/>
      </c>
      <c r="D180" s="3" t="str">
        <f>IFERROR(INDEX(Gesamtaufstellung[Marge in %],MATCH(E180,Hilfsspalte_Rechnung,0)),"")</f>
        <v/>
      </c>
      <c r="E180" s="1" t="str">
        <f t="shared" si="11"/>
        <v/>
      </c>
      <c r="F180" t="str">
        <f t="shared" si="9"/>
        <v/>
      </c>
      <c r="G180" t="str">
        <f>IFERROR(INDEX(Verkäufer[Verkäufer],MATCH(ROUND(nach_Ertrag[[#This Row],[Verkäufernr.]],0),Verkäufer[Nummer],0)),"")</f>
        <v/>
      </c>
      <c r="H180" t="str">
        <f t="shared" si="10"/>
        <v/>
      </c>
    </row>
    <row r="181" spans="1:8" x14ac:dyDescent="0.2">
      <c r="A181" t="str">
        <f>IFERROR(INDEX(Gesamtaufstellung[Kd.nummer],MATCH(E181,Hilfsspalte_Rechnung,0)),"")</f>
        <v/>
      </c>
      <c r="B181" t="str">
        <f>IFERROR(INDEX(Gesamtaufstellung[Kunde],MATCH(E181,Hilfsspalte_Rechnung,0)),"")</f>
        <v/>
      </c>
      <c r="C181" s="7" t="str">
        <f>IFERROR(INDEX(Gesamtaufstellung[HSP Ums.],MATCH(E181,Hilfsspalte_Rechnung,0)),"")</f>
        <v/>
      </c>
      <c r="D181" s="3" t="str">
        <f>IFERROR(INDEX(Gesamtaufstellung[Marge in %],MATCH(E181,Hilfsspalte_Rechnung,0)),"")</f>
        <v/>
      </c>
      <c r="E181" s="1" t="str">
        <f t="shared" si="11"/>
        <v/>
      </c>
      <c r="F181" t="str">
        <f t="shared" si="9"/>
        <v/>
      </c>
      <c r="G181" t="str">
        <f>IFERROR(INDEX(Verkäufer[Verkäufer],MATCH(ROUND(nach_Ertrag[[#This Row],[Verkäufernr.]],0),Verkäufer[Nummer],0)),"")</f>
        <v/>
      </c>
      <c r="H181" t="str">
        <f t="shared" si="10"/>
        <v/>
      </c>
    </row>
    <row r="182" spans="1:8" x14ac:dyDescent="0.2">
      <c r="A182" t="str">
        <f>IFERROR(INDEX(Gesamtaufstellung[Kd.nummer],MATCH(E182,Hilfsspalte_Rechnung,0)),"")</f>
        <v/>
      </c>
      <c r="B182" t="str">
        <f>IFERROR(INDEX(Gesamtaufstellung[Kunde],MATCH(E182,Hilfsspalte_Rechnung,0)),"")</f>
        <v/>
      </c>
      <c r="C182" s="7" t="str">
        <f>IFERROR(INDEX(Gesamtaufstellung[HSP Ums.],MATCH(E182,Hilfsspalte_Rechnung,0)),"")</f>
        <v/>
      </c>
      <c r="D182" s="3" t="str">
        <f>IFERROR(INDEX(Gesamtaufstellung[Marge in %],MATCH(E182,Hilfsspalte_Rechnung,0)),"")</f>
        <v/>
      </c>
      <c r="E182" s="1" t="str">
        <f t="shared" si="11"/>
        <v/>
      </c>
      <c r="F182" t="str">
        <f t="shared" si="9"/>
        <v/>
      </c>
      <c r="G182" t="str">
        <f>IFERROR(INDEX(Verkäufer[Verkäufer],MATCH(ROUND(nach_Ertrag[[#This Row],[Verkäufernr.]],0),Verkäufer[Nummer],0)),"")</f>
        <v/>
      </c>
      <c r="H182" t="str">
        <f t="shared" si="10"/>
        <v/>
      </c>
    </row>
    <row r="183" spans="1:8" x14ac:dyDescent="0.2">
      <c r="A183" t="str">
        <f>IFERROR(INDEX(Gesamtaufstellung[Kd.nummer],MATCH(E183,Hilfsspalte_Rechnung,0)),"")</f>
        <v/>
      </c>
      <c r="B183" t="str">
        <f>IFERROR(INDEX(Gesamtaufstellung[Kunde],MATCH(E183,Hilfsspalte_Rechnung,0)),"")</f>
        <v/>
      </c>
      <c r="C183" s="7" t="str">
        <f>IFERROR(INDEX(Gesamtaufstellung[HSP Ums.],MATCH(E183,Hilfsspalte_Rechnung,0)),"")</f>
        <v/>
      </c>
      <c r="D183" s="3" t="str">
        <f>IFERROR(INDEX(Gesamtaufstellung[Marge in %],MATCH(E183,Hilfsspalte_Rechnung,0)),"")</f>
        <v/>
      </c>
      <c r="E183" s="1" t="str">
        <f t="shared" si="11"/>
        <v/>
      </c>
      <c r="F183" t="str">
        <f t="shared" si="9"/>
        <v/>
      </c>
      <c r="G183" t="str">
        <f>IFERROR(INDEX(Verkäufer[Verkäufer],MATCH(ROUND(nach_Ertrag[[#This Row],[Verkäufernr.]],0),Verkäufer[Nummer],0)),"")</f>
        <v/>
      </c>
      <c r="H183" t="str">
        <f t="shared" si="10"/>
        <v/>
      </c>
    </row>
  </sheetData>
  <pageMargins left="0.7" right="0.7" top="0.78740157499999996" bottom="0.78740157499999996" header="0.3" footer="0.3"/>
  <ignoredErrors>
    <ignoredError sqref="D2" formula="1"/>
    <ignoredError sqref="A4:H4" calculatedColumn="1"/>
  </ignoredErrors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workbookViewId="0">
      <selection activeCell="G5" sqref="G5"/>
    </sheetView>
  </sheetViews>
  <sheetFormatPr baseColWidth="10" defaultRowHeight="14.25" x14ac:dyDescent="0.2"/>
  <cols>
    <col min="1" max="1" width="12.875" customWidth="1"/>
    <col min="3" max="3" width="13.625" style="1" bestFit="1" customWidth="1"/>
    <col min="4" max="4" width="12.625" customWidth="1"/>
    <col min="5" max="5" width="18.625" style="1" customWidth="1"/>
    <col min="6" max="6" width="13.75" hidden="1" customWidth="1"/>
    <col min="7" max="7" width="13.75" customWidth="1"/>
  </cols>
  <sheetData>
    <row r="1" spans="1:7" x14ac:dyDescent="0.2">
      <c r="B1" t="s">
        <v>9</v>
      </c>
      <c r="C1" s="6">
        <f>COUNTIF(A4:A99,"&gt;0")</f>
        <v>21</v>
      </c>
    </row>
    <row r="2" spans="1:7" x14ac:dyDescent="0.2">
      <c r="B2" t="s">
        <v>8</v>
      </c>
      <c r="C2" s="1">
        <f>SUM(C4:C99)</f>
        <v>75976.029399999999</v>
      </c>
      <c r="D2" s="5">
        <f>E2/C2</f>
        <v>8.8838941088437567E-2</v>
      </c>
      <c r="E2" s="1">
        <f>SUM(E4:E99)</f>
        <v>6749.63</v>
      </c>
    </row>
    <row r="3" spans="1:7" x14ac:dyDescent="0.2">
      <c r="A3" t="s">
        <v>10</v>
      </c>
      <c r="B3" t="s">
        <v>0</v>
      </c>
      <c r="C3" s="1" t="s">
        <v>1</v>
      </c>
      <c r="D3" t="s">
        <v>6</v>
      </c>
      <c r="E3" s="1" t="s">
        <v>3</v>
      </c>
      <c r="F3" t="s">
        <v>41</v>
      </c>
      <c r="G3" s="23" t="s">
        <v>11</v>
      </c>
    </row>
    <row r="4" spans="1:7" x14ac:dyDescent="0.2">
      <c r="A4">
        <f>IFERROR(INDEX(Gesamtaufstellung[Kd.nummer],MATCH(F4,Gesamtaufstellung[HSP Vk alpha],0)),"")</f>
        <v>5044578</v>
      </c>
      <c r="B4" t="str">
        <f>IFERROR(INDEX(Gesamtaufstellung[Kunde],MATCH(F4,Gesamtaufstellung[HSP Vk alpha],0)),"")</f>
        <v>Alonso</v>
      </c>
      <c r="C4" s="7">
        <f>IFERROR(INDEX(Gesamtaufstellung[HSP Ums.],MATCH(F4,Gesamtaufstellung[HSP Vk alpha],0)),"")</f>
        <v>6800.0020000000004</v>
      </c>
      <c r="D4" s="3">
        <f>IFERROR(INDEX(Gesamtaufstellung[Marge in %],MATCH(F4,Gesamtaufstellung[HSP Vk alpha],0)),"")</f>
        <v>7.0000000000000007E-2</v>
      </c>
      <c r="E4" s="1">
        <f>IFERROR(INDEX(Gesamtaufstellung[Rechnungbetrag],MATCH('nach Verkäufer'!F4,Gesamtaufstellung[HSP Vk alpha],0)),"")</f>
        <v>476.00000000000006</v>
      </c>
      <c r="F4" s="8">
        <f>IFERROR(_xlfn.AGGREGATE(15,6,Gesamtaufstellung[HSP Vk alpha],ROW()-3),"")</f>
        <v>1.0002</v>
      </c>
      <c r="G4" t="str">
        <f>IFERROR(INDEX(Gesamtaufstellung[Verkäufer],MATCH(nach_Verkäufer[HSP Vknr.],Gesamtaufstellung[HSP Vk alpha],0)),"")</f>
        <v>Angelika</v>
      </c>
    </row>
    <row r="5" spans="1:7" x14ac:dyDescent="0.2">
      <c r="A5">
        <f>IFERROR(INDEX(Gesamtaufstellung[Kd.nummer],MATCH(F5,Gesamtaufstellung[HSP Vk alpha],0)),"")</f>
        <v>5011245</v>
      </c>
      <c r="B5" t="str">
        <f>IFERROR(INDEX(Gesamtaufstellung[Kunde],MATCH(F5,Gesamtaufstellung[HSP Vk alpha],0)),"")</f>
        <v>Wehrlein</v>
      </c>
      <c r="C5" s="7">
        <f>IFERROR(INDEX(Gesamtaufstellung[HSP Ums.],MATCH(F5,Gesamtaufstellung[HSP Vk alpha],0)),"")</f>
        <v>4800.0020999999997</v>
      </c>
      <c r="D5" s="3">
        <f>IFERROR(INDEX(Gesamtaufstellung[Marge in %],MATCH(F5,Gesamtaufstellung[HSP Vk alpha],0)),"")</f>
        <v>0.08</v>
      </c>
      <c r="E5" s="1">
        <f>IFERROR(INDEX(Gesamtaufstellung[Rechnungbetrag],MATCH('nach Verkäufer'!F5,Gesamtaufstellung[HSP Vk alpha],0)),"")</f>
        <v>384</v>
      </c>
      <c r="F5" s="8">
        <f>IFERROR(_xlfn.AGGREGATE(15,6,Gesamtaufstellung[HSP Vk alpha],ROW()-3),"")</f>
        <v>1.00021</v>
      </c>
      <c r="G5" t="str">
        <f>IFERROR(INDEX(Gesamtaufstellung[Verkäufer],MATCH(nach_Verkäufer[HSP Vknr.],Gesamtaufstellung[HSP Vk alpha],0)),"")</f>
        <v>Angelika</v>
      </c>
    </row>
    <row r="6" spans="1:7" x14ac:dyDescent="0.2">
      <c r="A6">
        <f>IFERROR(INDEX(Gesamtaufstellung[Kd.nummer],MATCH(F6,Gesamtaufstellung[HSP Vk alpha],0)),"")</f>
        <v>3044786</v>
      </c>
      <c r="B6" t="str">
        <f>IFERROR(INDEX(Gesamtaufstellung[Kunde],MATCH(F6,Gesamtaufstellung[HSP Vk alpha],0)),"")</f>
        <v>Götze</v>
      </c>
      <c r="C6" s="7">
        <f>IFERROR(INDEX(Gesamtaufstellung[HSP Ums.],MATCH(F6,Gesamtaufstellung[HSP Vk alpha],0)),"")</f>
        <v>1863.0009</v>
      </c>
      <c r="D6" s="3">
        <f>IFERROR(INDEX(Gesamtaufstellung[Marge in %],MATCH(F6,Gesamtaufstellung[HSP Vk alpha],0)),"")</f>
        <v>0.15</v>
      </c>
      <c r="E6" s="1">
        <f>IFERROR(INDEX(Gesamtaufstellung[Rechnungbetrag],MATCH('nach Verkäufer'!F6,Gesamtaufstellung[HSP Vk alpha],0)),"")</f>
        <v>279.45</v>
      </c>
      <c r="F6" s="8">
        <f>IFERROR(_xlfn.AGGREGATE(15,6,Gesamtaufstellung[HSP Vk alpha],ROW()-3),"")</f>
        <v>2.0000900000000001</v>
      </c>
      <c r="G6" t="str">
        <f>IFERROR(INDEX(Gesamtaufstellung[Verkäufer],MATCH(nach_Verkäufer[HSP Vknr.],Gesamtaufstellung[HSP Vk alpha],0)),"")</f>
        <v>Christian</v>
      </c>
    </row>
    <row r="7" spans="1:7" x14ac:dyDescent="0.2">
      <c r="A7">
        <f>IFERROR(INDEX(Gesamtaufstellung[Kd.nummer],MATCH(F7,Gesamtaufstellung[HSP Vk alpha],0)),"")</f>
        <v>3099965</v>
      </c>
      <c r="B7" t="str">
        <f>IFERROR(INDEX(Gesamtaufstellung[Kunde],MATCH(F7,Gesamtaufstellung[HSP Vk alpha],0)),"")</f>
        <v>Ribery</v>
      </c>
      <c r="C7" s="7">
        <f>IFERROR(INDEX(Gesamtaufstellung[HSP Ums.],MATCH(F7,Gesamtaufstellung[HSP Vk alpha],0)),"")</f>
        <v>6210.0010000000002</v>
      </c>
      <c r="D7" s="3">
        <f>IFERROR(INDEX(Gesamtaufstellung[Marge in %],MATCH(F7,Gesamtaufstellung[HSP Vk alpha],0)),"")</f>
        <v>7.0000000000000007E-2</v>
      </c>
      <c r="E7" s="1">
        <f>IFERROR(INDEX(Gesamtaufstellung[Rechnungbetrag],MATCH('nach Verkäufer'!F7,Gesamtaufstellung[HSP Vk alpha],0)),"")</f>
        <v>434.70000000000005</v>
      </c>
      <c r="F7" s="8">
        <f>IFERROR(_xlfn.AGGREGATE(15,6,Gesamtaufstellung[HSP Vk alpha],ROW()-3),"")</f>
        <v>2.0001000000000002</v>
      </c>
      <c r="G7" t="str">
        <f>IFERROR(INDEX(Gesamtaufstellung[Verkäufer],MATCH(nach_Verkäufer[HSP Vknr.],Gesamtaufstellung[HSP Vk alpha],0)),"")</f>
        <v>Christian</v>
      </c>
    </row>
    <row r="8" spans="1:7" x14ac:dyDescent="0.2">
      <c r="A8">
        <f>IFERROR(INDEX(Gesamtaufstellung[Kd.nummer],MATCH(F8,Gesamtaufstellung[HSP Vk alpha],0)),"")</f>
        <v>3045786</v>
      </c>
      <c r="B8" t="str">
        <f>IFERROR(INDEX(Gesamtaufstellung[Kunde],MATCH(F8,Gesamtaufstellung[HSP Vk alpha],0)),"")</f>
        <v>Verstappen</v>
      </c>
      <c r="C8" s="7">
        <f>IFERROR(INDEX(Gesamtaufstellung[HSP Ums.],MATCH(F8,Gesamtaufstellung[HSP Vk alpha],0)),"")</f>
        <v>999.00109999999995</v>
      </c>
      <c r="D8" s="3">
        <f>IFERROR(INDEX(Gesamtaufstellung[Marge in %],MATCH(F8,Gesamtaufstellung[HSP Vk alpha],0)),"")</f>
        <v>0.17</v>
      </c>
      <c r="E8" s="1">
        <f>IFERROR(INDEX(Gesamtaufstellung[Rechnungbetrag],MATCH('nach Verkäufer'!F8,Gesamtaufstellung[HSP Vk alpha],0)),"")</f>
        <v>169.83</v>
      </c>
      <c r="F8" s="8">
        <f>IFERROR(_xlfn.AGGREGATE(15,6,Gesamtaufstellung[HSP Vk alpha],ROW()-3),"")</f>
        <v>2.0001099999999998</v>
      </c>
      <c r="G8" t="str">
        <f>IFERROR(INDEX(Gesamtaufstellung[Verkäufer],MATCH(nach_Verkäufer[HSP Vknr.],Gesamtaufstellung[HSP Vk alpha],0)),"")</f>
        <v>Christian</v>
      </c>
    </row>
    <row r="9" spans="1:7" x14ac:dyDescent="0.2">
      <c r="A9">
        <f>IFERROR(INDEX(Gesamtaufstellung[Kd.nummer],MATCH(F9,Gesamtaufstellung[HSP Vk alpha],0)),"")</f>
        <v>3000044</v>
      </c>
      <c r="B9" t="str">
        <f>IFERROR(INDEX(Gesamtaufstellung[Kunde],MATCH(F9,Gesamtaufstellung[HSP Vk alpha],0)),"")</f>
        <v>Riccardo</v>
      </c>
      <c r="C9" s="7">
        <f>IFERROR(INDEX(Gesamtaufstellung[HSP Ums.],MATCH(F9,Gesamtaufstellung[HSP Vk alpha],0)),"")</f>
        <v>2456.0016999999998</v>
      </c>
      <c r="D9" s="3">
        <f>IFERROR(INDEX(Gesamtaufstellung[Marge in %],MATCH(F9,Gesamtaufstellung[HSP Vk alpha],0)),"")</f>
        <v>0.12</v>
      </c>
      <c r="E9" s="1">
        <f>IFERROR(INDEX(Gesamtaufstellung[Rechnungbetrag],MATCH('nach Verkäufer'!F9,Gesamtaufstellung[HSP Vk alpha],0)),"")</f>
        <v>294.71999999999997</v>
      </c>
      <c r="F9" s="8">
        <f>IFERROR(_xlfn.AGGREGATE(15,6,Gesamtaufstellung[HSP Vk alpha],ROW()-3),"")</f>
        <v>2.0001699999999998</v>
      </c>
      <c r="G9" t="str">
        <f>IFERROR(INDEX(Gesamtaufstellung[Verkäufer],MATCH(nach_Verkäufer[HSP Vknr.],Gesamtaufstellung[HSP Vk alpha],0)),"")</f>
        <v>Christian</v>
      </c>
    </row>
    <row r="10" spans="1:7" x14ac:dyDescent="0.2">
      <c r="A10">
        <f>IFERROR(INDEX(Gesamtaufstellung[Kd.nummer],MATCH(F10,Gesamtaufstellung[HSP Vk alpha],0)),"")</f>
        <v>4044412</v>
      </c>
      <c r="B10" t="str">
        <f>IFERROR(INDEX(Gesamtaufstellung[Kunde],MATCH(F10,Gesamtaufstellung[HSP Vk alpha],0)),"")</f>
        <v>Adler</v>
      </c>
      <c r="C10" s="7">
        <f>IFERROR(INDEX(Gesamtaufstellung[HSP Ums.],MATCH(F10,Gesamtaufstellung[HSP Vk alpha],0)),"")</f>
        <v>1111.0014000000001</v>
      </c>
      <c r="D10" s="3">
        <f>IFERROR(INDEX(Gesamtaufstellung[Marge in %],MATCH(F10,Gesamtaufstellung[HSP Vk alpha],0)),"")</f>
        <v>0.15</v>
      </c>
      <c r="E10" s="1">
        <f>IFERROR(INDEX(Gesamtaufstellung[Rechnungbetrag],MATCH('nach Verkäufer'!F10,Gesamtaufstellung[HSP Vk alpha],0)),"")</f>
        <v>166.65</v>
      </c>
      <c r="F10" s="8">
        <f>IFERROR(_xlfn.AGGREGATE(15,6,Gesamtaufstellung[HSP Vk alpha],ROW()-3),"")</f>
        <v>3.00014</v>
      </c>
      <c r="G10" t="str">
        <f>IFERROR(INDEX(Gesamtaufstellung[Verkäufer],MATCH(nach_Verkäufer[HSP Vknr.],Gesamtaufstellung[HSP Vk alpha],0)),"")</f>
        <v>Ralph</v>
      </c>
    </row>
    <row r="11" spans="1:7" x14ac:dyDescent="0.2">
      <c r="A11">
        <f>IFERROR(INDEX(Gesamtaufstellung[Kd.nummer],MATCH(F11,Gesamtaufstellung[HSP Vk alpha],0)),"")</f>
        <v>4012345</v>
      </c>
      <c r="B11" t="str">
        <f>IFERROR(INDEX(Gesamtaufstellung[Kunde],MATCH(F11,Gesamtaufstellung[HSP Vk alpha],0)),"")</f>
        <v>Hamilton</v>
      </c>
      <c r="C11" s="7">
        <f>IFERROR(INDEX(Gesamtaufstellung[HSP Ums.],MATCH(F11,Gesamtaufstellung[HSP Vk alpha],0)),"")</f>
        <v>6333.0015000000003</v>
      </c>
      <c r="D11" s="3">
        <f>IFERROR(INDEX(Gesamtaufstellung[Marge in %],MATCH(F11,Gesamtaufstellung[HSP Vk alpha],0)),"")</f>
        <v>7.0000000000000007E-2</v>
      </c>
      <c r="E11" s="1">
        <f>IFERROR(INDEX(Gesamtaufstellung[Rechnungbetrag],MATCH('nach Verkäufer'!F11,Gesamtaufstellung[HSP Vk alpha],0)),"")</f>
        <v>443.31000000000006</v>
      </c>
      <c r="F11" s="8">
        <f>IFERROR(_xlfn.AGGREGATE(15,6,Gesamtaufstellung[HSP Vk alpha],ROW()-3),"")</f>
        <v>3.0001500000000001</v>
      </c>
      <c r="G11" t="str">
        <f>IFERROR(INDEX(Gesamtaufstellung[Verkäufer],MATCH(nach_Verkäufer[HSP Vknr.],Gesamtaufstellung[HSP Vk alpha],0)),"")</f>
        <v>Ralph</v>
      </c>
    </row>
    <row r="12" spans="1:7" x14ac:dyDescent="0.2">
      <c r="A12">
        <f>IFERROR(INDEX(Gesamtaufstellung[Kd.nummer],MATCH(F12,Gesamtaufstellung[HSP Vk alpha],0)),"")</f>
        <v>4066325</v>
      </c>
      <c r="B12" t="str">
        <f>IFERROR(INDEX(Gesamtaufstellung[Kunde],MATCH(F12,Gesamtaufstellung[HSP Vk alpha],0)),"")</f>
        <v>Vettel</v>
      </c>
      <c r="C12" s="7">
        <f>IFERROR(INDEX(Gesamtaufstellung[HSP Ums.],MATCH(F12,Gesamtaufstellung[HSP Vk alpha],0)),"")</f>
        <v>1119.0016000000001</v>
      </c>
      <c r="D12" s="3">
        <f>IFERROR(INDEX(Gesamtaufstellung[Marge in %],MATCH(F12,Gesamtaufstellung[HSP Vk alpha],0)),"")</f>
        <v>0.15</v>
      </c>
      <c r="E12" s="1">
        <f>IFERROR(INDEX(Gesamtaufstellung[Rechnungbetrag],MATCH('nach Verkäufer'!F12,Gesamtaufstellung[HSP Vk alpha],0)),"")</f>
        <v>167.85</v>
      </c>
      <c r="F12" s="8">
        <f>IFERROR(_xlfn.AGGREGATE(15,6,Gesamtaufstellung[HSP Vk alpha],ROW()-3),"")</f>
        <v>3.0001600000000002</v>
      </c>
      <c r="G12" t="str">
        <f>IFERROR(INDEX(Gesamtaufstellung[Verkäufer],MATCH(nach_Verkäufer[HSP Vknr.],Gesamtaufstellung[HSP Vk alpha],0)),"")</f>
        <v>Ralph</v>
      </c>
    </row>
    <row r="13" spans="1:7" x14ac:dyDescent="0.2">
      <c r="A13">
        <f>IFERROR(INDEX(Gesamtaufstellung[Kd.nummer],MATCH(F13,Gesamtaufstellung[HSP Vk alpha],0)),"")</f>
        <v>4056894</v>
      </c>
      <c r="B13" t="str">
        <f>IFERROR(INDEX(Gesamtaufstellung[Kunde],MATCH(F13,Gesamtaufstellung[HSP Vk alpha],0)),"")</f>
        <v>Bottas</v>
      </c>
      <c r="C13" s="7">
        <f>IFERROR(INDEX(Gesamtaufstellung[HSP Ums.],MATCH(F13,Gesamtaufstellung[HSP Vk alpha],0)),"")</f>
        <v>1558.0019</v>
      </c>
      <c r="D13" s="3">
        <f>IFERROR(INDEX(Gesamtaufstellung[Marge in %],MATCH(F13,Gesamtaufstellung[HSP Vk alpha],0)),"")</f>
        <v>0.15</v>
      </c>
      <c r="E13" s="1">
        <f>IFERROR(INDEX(Gesamtaufstellung[Rechnungbetrag],MATCH('nach Verkäufer'!F13,Gesamtaufstellung[HSP Vk alpha],0)),"")</f>
        <v>233.7</v>
      </c>
      <c r="F13" s="8">
        <f>IFERROR(_xlfn.AGGREGATE(15,6,Gesamtaufstellung[HSP Vk alpha],ROW()-3),"")</f>
        <v>3.0001899999999999</v>
      </c>
      <c r="G13" t="str">
        <f>IFERROR(INDEX(Gesamtaufstellung[Verkäufer],MATCH(nach_Verkäufer[HSP Vknr.],Gesamtaufstellung[HSP Vk alpha],0)),"")</f>
        <v>Ralph</v>
      </c>
    </row>
    <row r="14" spans="1:7" x14ac:dyDescent="0.2">
      <c r="A14">
        <f>IFERROR(INDEX(Gesamtaufstellung[Kd.nummer],MATCH(F14,Gesamtaufstellung[HSP Vk alpha],0)),"")</f>
        <v>4023654</v>
      </c>
      <c r="B14" t="str">
        <f>IFERROR(INDEX(Gesamtaufstellung[Kunde],MATCH(F14,Gesamtaufstellung[HSP Vk alpha],0)),"")</f>
        <v>Massa</v>
      </c>
      <c r="C14" s="7">
        <f>IFERROR(INDEX(Gesamtaufstellung[HSP Ums.],MATCH(F14,Gesamtaufstellung[HSP Vk alpha],0)),"")</f>
        <v>6210.0021999999999</v>
      </c>
      <c r="D14" s="3">
        <f>IFERROR(INDEX(Gesamtaufstellung[Marge in %],MATCH(F14,Gesamtaufstellung[HSP Vk alpha],0)),"")</f>
        <v>7.0000000000000007E-2</v>
      </c>
      <c r="E14" s="1">
        <f>IFERROR(INDEX(Gesamtaufstellung[Rechnungbetrag],MATCH('nach Verkäufer'!F14,Gesamtaufstellung[HSP Vk alpha],0)),"")</f>
        <v>434.70000000000005</v>
      </c>
      <c r="F14" s="8">
        <f>IFERROR(_xlfn.AGGREGATE(15,6,Gesamtaufstellung[HSP Vk alpha],ROW()-3),"")</f>
        <v>3.0002200000000001</v>
      </c>
      <c r="G14" t="str">
        <f>IFERROR(INDEX(Gesamtaufstellung[Verkäufer],MATCH(nach_Verkäufer[HSP Vknr.],Gesamtaufstellung[HSP Vk alpha],0)),"")</f>
        <v>Ralph</v>
      </c>
    </row>
    <row r="15" spans="1:7" x14ac:dyDescent="0.2">
      <c r="A15">
        <f>IFERROR(INDEX(Gesamtaufstellung[Kd.nummer],MATCH(F15,Gesamtaufstellung[HSP Vk alpha],0)),"")</f>
        <v>1025895</v>
      </c>
      <c r="B15" t="str">
        <f>IFERROR(INDEX(Gesamtaufstellung[Kunde],MATCH(F15,Gesamtaufstellung[HSP Vk alpha],0)),"")</f>
        <v>Hülkenberg</v>
      </c>
      <c r="C15" s="7">
        <f>IFERROR(INDEX(Gesamtaufstellung[HSP Ums.],MATCH(F15,Gesamtaufstellung[HSP Vk alpha],0)),"")</f>
        <v>1460.0003999999999</v>
      </c>
      <c r="D15" s="3">
        <f>IFERROR(INDEX(Gesamtaufstellung[Marge in %],MATCH(F15,Gesamtaufstellung[HSP Vk alpha],0)),"")</f>
        <v>0.15</v>
      </c>
      <c r="E15" s="1">
        <f>IFERROR(INDEX(Gesamtaufstellung[Rechnungbetrag],MATCH('nach Verkäufer'!F15,Gesamtaufstellung[HSP Vk alpha],0)),"")</f>
        <v>219</v>
      </c>
      <c r="F15" s="8">
        <f>IFERROR(_xlfn.AGGREGATE(15,6,Gesamtaufstellung[HSP Vk alpha],ROW()-3),"")</f>
        <v>4.0000400000000003</v>
      </c>
      <c r="G15" t="str">
        <f>IFERROR(INDEX(Gesamtaufstellung[Verkäufer],MATCH(nach_Verkäufer[HSP Vknr.],Gesamtaufstellung[HSP Vk alpha],0)),"")</f>
        <v>Rene</v>
      </c>
    </row>
    <row r="16" spans="1:7" x14ac:dyDescent="0.2">
      <c r="A16">
        <f>IFERROR(INDEX(Gesamtaufstellung[Kd.nummer],MATCH(F16,Gesamtaufstellung[HSP Vk alpha],0)),"")</f>
        <v>1011478</v>
      </c>
      <c r="B16" t="str">
        <f>IFERROR(INDEX(Gesamtaufstellung[Kunde],MATCH(F16,Gesamtaufstellung[HSP Vk alpha],0)),"")</f>
        <v>Ericson</v>
      </c>
      <c r="C16" s="7">
        <f>IFERROR(INDEX(Gesamtaufstellung[HSP Ums.],MATCH(F16,Gesamtaufstellung[HSP Vk alpha],0)),"")</f>
        <v>2650.0005000000001</v>
      </c>
      <c r="D16" s="3">
        <f>IFERROR(INDEX(Gesamtaufstellung[Marge in %],MATCH(F16,Gesamtaufstellung[HSP Vk alpha],0)),"")</f>
        <v>0.12</v>
      </c>
      <c r="E16" s="1">
        <f>IFERROR(INDEX(Gesamtaufstellung[Rechnungbetrag],MATCH('nach Verkäufer'!F16,Gesamtaufstellung[HSP Vk alpha],0)),"")</f>
        <v>318</v>
      </c>
      <c r="F16" s="8">
        <f>IFERROR(_xlfn.AGGREGATE(15,6,Gesamtaufstellung[HSP Vk alpha],ROW()-3),"")</f>
        <v>4.0000499999999999</v>
      </c>
      <c r="G16" t="str">
        <f>IFERROR(INDEX(Gesamtaufstellung[Verkäufer],MATCH(nach_Verkäufer[HSP Vknr.],Gesamtaufstellung[HSP Vk alpha],0)),"")</f>
        <v>Rene</v>
      </c>
    </row>
    <row r="17" spans="1:7" x14ac:dyDescent="0.2">
      <c r="A17">
        <f>IFERROR(INDEX(Gesamtaufstellung[Kd.nummer],MATCH(F17,Gesamtaufstellung[HSP Vk alpha],0)),"")</f>
        <v>1024586</v>
      </c>
      <c r="B17" t="str">
        <f>IFERROR(INDEX(Gesamtaufstellung[Kunde],MATCH(F17,Gesamtaufstellung[HSP Vk alpha],0)),"")</f>
        <v>Podolski</v>
      </c>
      <c r="C17" s="7">
        <f>IFERROR(INDEX(Gesamtaufstellung[HSP Ums.],MATCH(F17,Gesamtaufstellung[HSP Vk alpha],0)),"")</f>
        <v>2132.0012000000002</v>
      </c>
      <c r="D17" s="3">
        <f>IFERROR(INDEX(Gesamtaufstellung[Marge in %],MATCH(F17,Gesamtaufstellung[HSP Vk alpha],0)),"")</f>
        <v>0.12</v>
      </c>
      <c r="E17" s="1">
        <f>IFERROR(INDEX(Gesamtaufstellung[Rechnungbetrag],MATCH('nach Verkäufer'!F17,Gesamtaufstellung[HSP Vk alpha],0)),"")</f>
        <v>255.84</v>
      </c>
      <c r="F17" s="8">
        <f>IFERROR(_xlfn.AGGREGATE(15,6,Gesamtaufstellung[HSP Vk alpha],ROW()-3),"")</f>
        <v>4.0001199999999999</v>
      </c>
      <c r="G17" t="str">
        <f>IFERROR(INDEX(Gesamtaufstellung[Verkäufer],MATCH(nach_Verkäufer[HSP Vknr.],Gesamtaufstellung[HSP Vk alpha],0)),"")</f>
        <v>Rene</v>
      </c>
    </row>
    <row r="18" spans="1:7" x14ac:dyDescent="0.2">
      <c r="A18">
        <f>IFERROR(INDEX(Gesamtaufstellung[Kd.nummer],MATCH(F18,Gesamtaufstellung[HSP Vk alpha],0)),"")</f>
        <v>1058954</v>
      </c>
      <c r="B18" t="str">
        <f>IFERROR(INDEX(Gesamtaufstellung[Kunde],MATCH(F18,Gesamtaufstellung[HSP Vk alpha],0)),"")</f>
        <v>Räikkönen</v>
      </c>
      <c r="C18" s="7">
        <f>IFERROR(INDEX(Gesamtaufstellung[HSP Ums.],MATCH(F18,Gesamtaufstellung[HSP Vk alpha],0)),"")</f>
        <v>2175.0023999999999</v>
      </c>
      <c r="D18" s="3">
        <f>IFERROR(INDEX(Gesamtaufstellung[Marge in %],MATCH(F18,Gesamtaufstellung[HSP Vk alpha],0)),"")</f>
        <v>0.12</v>
      </c>
      <c r="E18" s="1">
        <f>IFERROR(INDEX(Gesamtaufstellung[Rechnungbetrag],MATCH('nach Verkäufer'!F18,Gesamtaufstellung[HSP Vk alpha],0)),"")</f>
        <v>261</v>
      </c>
      <c r="F18" s="8">
        <f>IFERROR(_xlfn.AGGREGATE(15,6,Gesamtaufstellung[HSP Vk alpha],ROW()-3),"")</f>
        <v>4.0002399999999998</v>
      </c>
      <c r="G18" t="str">
        <f>IFERROR(INDEX(Gesamtaufstellung[Verkäufer],MATCH(nach_Verkäufer[HSP Vknr.],Gesamtaufstellung[HSP Vk alpha],0)),"")</f>
        <v>Rene</v>
      </c>
    </row>
    <row r="19" spans="1:7" x14ac:dyDescent="0.2">
      <c r="A19">
        <f>IFERROR(INDEX(Gesamtaufstellung[Kd.nummer],MATCH(F19,Gesamtaufstellung[HSP Vk alpha],0)),"")</f>
        <v>2044458</v>
      </c>
      <c r="B19" t="str">
        <f>IFERROR(INDEX(Gesamtaufstellung[Kunde],MATCH(F19,Gesamtaufstellung[HSP Vk alpha],0)),"")</f>
        <v>Lahm</v>
      </c>
      <c r="C19" s="7">
        <f>IFERROR(INDEX(Gesamtaufstellung[HSP Ums.],MATCH(F19,Gesamtaufstellung[HSP Vk alpha],0)),"")</f>
        <v>3470.0005999999998</v>
      </c>
      <c r="D19" s="3">
        <f>IFERROR(INDEX(Gesamtaufstellung[Marge in %],MATCH(F19,Gesamtaufstellung[HSP Vk alpha],0)),"")</f>
        <v>0.1</v>
      </c>
      <c r="E19" s="1">
        <f>IFERROR(INDEX(Gesamtaufstellung[Rechnungbetrag],MATCH('nach Verkäufer'!F19,Gesamtaufstellung[HSP Vk alpha],0)),"")</f>
        <v>347</v>
      </c>
      <c r="F19" s="8">
        <f>IFERROR(_xlfn.AGGREGATE(15,6,Gesamtaufstellung[HSP Vk alpha],ROW()-3),"")</f>
        <v>5.0000600000000004</v>
      </c>
      <c r="G19" t="str">
        <f>IFERROR(INDEX(Gesamtaufstellung[Verkäufer],MATCH(nach_Verkäufer[HSP Vknr.],Gesamtaufstellung[HSP Vk alpha],0)),"")</f>
        <v>Stefan</v>
      </c>
    </row>
    <row r="20" spans="1:7" x14ac:dyDescent="0.2">
      <c r="A20">
        <f>IFERROR(INDEX(Gesamtaufstellung[Kd.nummer],MATCH(F20,Gesamtaufstellung[HSP Vk alpha],0)),"")</f>
        <v>2045876</v>
      </c>
      <c r="B20" t="str">
        <f>IFERROR(INDEX(Gesamtaufstellung[Kunde],MATCH(F20,Gesamtaufstellung[HSP Vk alpha],0)),"")</f>
        <v>Neuer</v>
      </c>
      <c r="C20" s="7">
        <f>IFERROR(INDEX(Gesamtaufstellung[HSP Ums.],MATCH(F20,Gesamtaufstellung[HSP Vk alpha],0)),"")</f>
        <v>1160.0007000000001</v>
      </c>
      <c r="D20" s="3">
        <f>IFERROR(INDEX(Gesamtaufstellung[Marge in %],MATCH(F20,Gesamtaufstellung[HSP Vk alpha],0)),"")</f>
        <v>0.15</v>
      </c>
      <c r="E20" s="1">
        <f>IFERROR(INDEX(Gesamtaufstellung[Rechnungbetrag],MATCH('nach Verkäufer'!F20,Gesamtaufstellung[HSP Vk alpha],0)),"")</f>
        <v>174</v>
      </c>
      <c r="F20" s="8">
        <f>IFERROR(_xlfn.AGGREGATE(15,6,Gesamtaufstellung[HSP Vk alpha],ROW()-3),"")</f>
        <v>5.00007</v>
      </c>
      <c r="G20" t="str">
        <f>IFERROR(INDEX(Gesamtaufstellung[Verkäufer],MATCH(nach_Verkäufer[HSP Vknr.],Gesamtaufstellung[HSP Vk alpha],0)),"")</f>
        <v>Stefan</v>
      </c>
    </row>
    <row r="21" spans="1:7" x14ac:dyDescent="0.2">
      <c r="A21">
        <f>IFERROR(INDEX(Gesamtaufstellung[Kd.nummer],MATCH(F21,Gesamtaufstellung[HSP Vk alpha],0)),"")</f>
        <v>2088854</v>
      </c>
      <c r="B21" t="str">
        <f>IFERROR(INDEX(Gesamtaufstellung[Kunde],MATCH(F21,Gesamtaufstellung[HSP Vk alpha],0)),"")</f>
        <v>Ballak</v>
      </c>
      <c r="C21" s="7">
        <f>IFERROR(INDEX(Gesamtaufstellung[HSP Ums.],MATCH(F21,Gesamtaufstellung[HSP Vk alpha],0)),"")</f>
        <v>4698.0007999999998</v>
      </c>
      <c r="D21" s="3">
        <f>IFERROR(INDEX(Gesamtaufstellung[Marge in %],MATCH(F21,Gesamtaufstellung[HSP Vk alpha],0)),"")</f>
        <v>0.08</v>
      </c>
      <c r="E21" s="1">
        <f>IFERROR(INDEX(Gesamtaufstellung[Rechnungbetrag],MATCH('nach Verkäufer'!F21,Gesamtaufstellung[HSP Vk alpha],0)),"")</f>
        <v>375.84000000000003</v>
      </c>
      <c r="F21" s="8">
        <f>IFERROR(_xlfn.AGGREGATE(15,6,Gesamtaufstellung[HSP Vk alpha],ROW()-3),"")</f>
        <v>5.0000799999999996</v>
      </c>
      <c r="G21" t="str">
        <f>IFERROR(INDEX(Gesamtaufstellung[Verkäufer],MATCH(nach_Verkäufer[HSP Vknr.],Gesamtaufstellung[HSP Vk alpha],0)),"")</f>
        <v>Stefan</v>
      </c>
    </row>
    <row r="22" spans="1:7" x14ac:dyDescent="0.2">
      <c r="A22">
        <f>IFERROR(INDEX(Gesamtaufstellung[Kd.nummer],MATCH(F22,Gesamtaufstellung[HSP Vk alpha],0)),"")</f>
        <v>2012336</v>
      </c>
      <c r="B22" t="str">
        <f>IFERROR(INDEX(Gesamtaufstellung[Kunde],MATCH(F22,Gesamtaufstellung[HSP Vk alpha],0)),"")</f>
        <v>Levandovski</v>
      </c>
      <c r="C22" s="7">
        <f>IFERROR(INDEX(Gesamtaufstellung[HSP Ums.],MATCH(F22,Gesamtaufstellung[HSP Vk alpha],0)),"")</f>
        <v>7125.0012999999999</v>
      </c>
      <c r="D22" s="3">
        <f>IFERROR(INDEX(Gesamtaufstellung[Marge in %],MATCH(F22,Gesamtaufstellung[HSP Vk alpha],0)),"")</f>
        <v>7.0000000000000007E-2</v>
      </c>
      <c r="E22" s="1">
        <f>IFERROR(INDEX(Gesamtaufstellung[Rechnungbetrag],MATCH('nach Verkäufer'!F22,Gesamtaufstellung[HSP Vk alpha],0)),"")</f>
        <v>498.75000000000006</v>
      </c>
      <c r="F22" s="8">
        <f>IFERROR(_xlfn.AGGREGATE(15,6,Gesamtaufstellung[HSP Vk alpha],ROW()-3),"")</f>
        <v>5.0001300000000004</v>
      </c>
      <c r="G22" t="str">
        <f>IFERROR(INDEX(Gesamtaufstellung[Verkäufer],MATCH(nach_Verkäufer[HSP Vknr.],Gesamtaufstellung[HSP Vk alpha],0)),"")</f>
        <v>Stefan</v>
      </c>
    </row>
    <row r="23" spans="1:7" x14ac:dyDescent="0.2">
      <c r="A23">
        <f>IFERROR(INDEX(Gesamtaufstellung[Kd.nummer],MATCH(F23,Gesamtaufstellung[HSP Vk alpha],0)),"")</f>
        <v>2088586</v>
      </c>
      <c r="B23" t="str">
        <f>IFERROR(INDEX(Gesamtaufstellung[Kunde],MATCH(F23,Gesamtaufstellung[HSP Vk alpha],0)),"")</f>
        <v>Müller</v>
      </c>
      <c r="C23" s="7">
        <f>IFERROR(INDEX(Gesamtaufstellung[HSP Ums.],MATCH(F23,Gesamtaufstellung[HSP Vk alpha],0)),"")</f>
        <v>6432.0018</v>
      </c>
      <c r="D23" s="3">
        <f>IFERROR(INDEX(Gesamtaufstellung[Marge in %],MATCH(F23,Gesamtaufstellung[HSP Vk alpha],0)),"")</f>
        <v>7.0000000000000007E-2</v>
      </c>
      <c r="E23" s="1">
        <f>IFERROR(INDEX(Gesamtaufstellung[Rechnungbetrag],MATCH('nach Verkäufer'!F23,Gesamtaufstellung[HSP Vk alpha],0)),"")</f>
        <v>450.24000000000007</v>
      </c>
      <c r="F23" s="8">
        <f>IFERROR(_xlfn.AGGREGATE(15,6,Gesamtaufstellung[HSP Vk alpha],ROW()-3),"")</f>
        <v>5.0001800000000003</v>
      </c>
      <c r="G23" t="str">
        <f>IFERROR(INDEX(Gesamtaufstellung[Verkäufer],MATCH(nach_Verkäufer[HSP Vknr.],Gesamtaufstellung[HSP Vk alpha],0)),"")</f>
        <v>Stefan</v>
      </c>
    </row>
    <row r="24" spans="1:7" x14ac:dyDescent="0.2">
      <c r="A24">
        <f>IFERROR(INDEX(Gesamtaufstellung[Kd.nummer],MATCH(F24,Gesamtaufstellung[HSP Vk alpha],0)),"")</f>
        <v>2045632</v>
      </c>
      <c r="B24" t="str">
        <f>IFERROR(INDEX(Gesamtaufstellung[Kunde],MATCH(F24,Gesamtaufstellung[HSP Vk alpha],0)),"")</f>
        <v>Perez</v>
      </c>
      <c r="C24" s="7">
        <f>IFERROR(INDEX(Gesamtaufstellung[HSP Ums.],MATCH(F24,Gesamtaufstellung[HSP Vk alpha],0)),"")</f>
        <v>5215.0023000000001</v>
      </c>
      <c r="D24" s="3">
        <f>IFERROR(INDEX(Gesamtaufstellung[Marge in %],MATCH(F24,Gesamtaufstellung[HSP Vk alpha],0)),"")</f>
        <v>7.0000000000000007E-2</v>
      </c>
      <c r="E24" s="1">
        <f>IFERROR(INDEX(Gesamtaufstellung[Rechnungbetrag],MATCH('nach Verkäufer'!F24,Gesamtaufstellung[HSP Vk alpha],0)),"")</f>
        <v>365.05</v>
      </c>
      <c r="F24" s="8">
        <f>IFERROR(_xlfn.AGGREGATE(15,6,Gesamtaufstellung[HSP Vk alpha],ROW()-3),"")</f>
        <v>5.0002300000000002</v>
      </c>
      <c r="G24" t="str">
        <f>IFERROR(INDEX(Gesamtaufstellung[Verkäufer],MATCH(nach_Verkäufer[HSP Vknr.],Gesamtaufstellung[HSP Vk alpha],0)),"")</f>
        <v>Stefan</v>
      </c>
    </row>
    <row r="25" spans="1:7" x14ac:dyDescent="0.2">
      <c r="A25" t="str">
        <f>IFERROR(INDEX(Gesamtaufstellung[Kd.nummer],MATCH(F25,Gesamtaufstellung[HSP Vk alpha],0)),"")</f>
        <v/>
      </c>
      <c r="B25" t="str">
        <f>IFERROR(INDEX(Gesamtaufstellung[Kunde],MATCH(F25,Gesamtaufstellung[HSP Vk alpha],0)),"")</f>
        <v/>
      </c>
      <c r="C25" s="7" t="str">
        <f>IFERROR(INDEX(Gesamtaufstellung[HSP Ums.],MATCH(F25,Gesamtaufstellung[HSP Vk alpha],0)),"")</f>
        <v/>
      </c>
      <c r="D25" s="3" t="str">
        <f>IFERROR(INDEX(Gesamtaufstellung[Marge in %],MATCH(F25,Gesamtaufstellung[HSP Vk alpha],0)),"")</f>
        <v/>
      </c>
      <c r="E25" s="1" t="str">
        <f>IFERROR(INDEX(Gesamtaufstellung[Rechnungbetrag],MATCH('nach Verkäufer'!F25,Gesamtaufstellung[HSP Vk alpha],0)),"")</f>
        <v/>
      </c>
      <c r="F25" s="8" t="str">
        <f>IFERROR(_xlfn.AGGREGATE(15,6,Gesamtaufstellung[HSP Vk alpha],ROW()-3),"")</f>
        <v/>
      </c>
      <c r="G25" t="str">
        <f>IFERROR(INDEX(Gesamtaufstellung[Verkäufer],MATCH(nach_Verkäufer[HSP Vknr.],Gesamtaufstellung[HSP Vk alpha],0)),"")</f>
        <v/>
      </c>
    </row>
    <row r="26" spans="1:7" x14ac:dyDescent="0.2">
      <c r="A26" t="str">
        <f>IFERROR(INDEX(Gesamtaufstellung[Kd.nummer],MATCH(F26,Gesamtaufstellung[HSP Vk alpha],0)),"")</f>
        <v/>
      </c>
      <c r="B26" t="str">
        <f>IFERROR(INDEX(Gesamtaufstellung[Kunde],MATCH(F26,Gesamtaufstellung[HSP Vk alpha],0)),"")</f>
        <v/>
      </c>
      <c r="C26" s="7" t="str">
        <f>IFERROR(INDEX(Gesamtaufstellung[HSP Ums.],MATCH(F26,Gesamtaufstellung[HSP Vk alpha],0)),"")</f>
        <v/>
      </c>
      <c r="D26" s="3" t="str">
        <f>IFERROR(INDEX(Gesamtaufstellung[Marge in %],MATCH(F26,Gesamtaufstellung[HSP Vk alpha],0)),"")</f>
        <v/>
      </c>
      <c r="E26" s="1" t="str">
        <f>IFERROR(INDEX(Gesamtaufstellung[Rechnungbetrag],MATCH('nach Verkäufer'!F26,Gesamtaufstellung[HSP Vk alpha],0)),"")</f>
        <v/>
      </c>
      <c r="F26" s="8" t="str">
        <f>IFERROR(_xlfn.AGGREGATE(15,6,Gesamtaufstellung[HSP Vk alpha],ROW()-3),"")</f>
        <v/>
      </c>
      <c r="G26" t="str">
        <f>IFERROR(INDEX(Gesamtaufstellung[Verkäufer],MATCH(nach_Verkäufer[HSP Vknr.],Gesamtaufstellung[HSP Vk alpha],0)),"")</f>
        <v/>
      </c>
    </row>
    <row r="27" spans="1:7" x14ac:dyDescent="0.2">
      <c r="A27" t="str">
        <f>IFERROR(INDEX(Gesamtaufstellung[Kd.nummer],MATCH(F27,Gesamtaufstellung[HSP Vk alpha],0)),"")</f>
        <v/>
      </c>
      <c r="B27" t="str">
        <f>IFERROR(INDEX(Gesamtaufstellung[Kunde],MATCH(F27,Gesamtaufstellung[HSP Vk alpha],0)),"")</f>
        <v/>
      </c>
      <c r="C27" s="7" t="str">
        <f>IFERROR(INDEX(Gesamtaufstellung[HSP Ums.],MATCH(F27,Gesamtaufstellung[HSP Vk alpha],0)),"")</f>
        <v/>
      </c>
      <c r="D27" s="3" t="str">
        <f>IFERROR(INDEX(Gesamtaufstellung[Marge in %],MATCH(F27,Gesamtaufstellung[HSP Vk alpha],0)),"")</f>
        <v/>
      </c>
      <c r="E27" s="1" t="str">
        <f>IFERROR(INDEX(Gesamtaufstellung[Rechnungbetrag],MATCH('nach Verkäufer'!F27,Gesamtaufstellung[HSP Vk alpha],0)),"")</f>
        <v/>
      </c>
      <c r="F27" s="8" t="str">
        <f>IFERROR(_xlfn.AGGREGATE(15,6,Gesamtaufstellung[HSP Vk alpha],ROW()-3),"")</f>
        <v/>
      </c>
      <c r="G27" t="str">
        <f>IFERROR(INDEX(Gesamtaufstellung[Verkäufer],MATCH(nach_Verkäufer[HSP Vknr.],Gesamtaufstellung[HSP Vk alpha],0)),"")</f>
        <v/>
      </c>
    </row>
    <row r="28" spans="1:7" x14ac:dyDescent="0.2">
      <c r="A28" t="str">
        <f>IFERROR(INDEX(Gesamtaufstellung[Kd.nummer],MATCH(F28,Gesamtaufstellung[HSP Vk alpha],0)),"")</f>
        <v/>
      </c>
      <c r="B28" t="str">
        <f>IFERROR(INDEX(Gesamtaufstellung[Kunde],MATCH(F28,Gesamtaufstellung[HSP Vk alpha],0)),"")</f>
        <v/>
      </c>
      <c r="C28" s="7" t="str">
        <f>IFERROR(INDEX(Gesamtaufstellung[HSP Ums.],MATCH(F28,Gesamtaufstellung[HSP Vk alpha],0)),"")</f>
        <v/>
      </c>
      <c r="D28" s="3" t="str">
        <f>IFERROR(INDEX(Gesamtaufstellung[Marge in %],MATCH(F28,Gesamtaufstellung[HSP Vk alpha],0)),"")</f>
        <v/>
      </c>
      <c r="E28" s="1" t="str">
        <f>IFERROR(INDEX(Gesamtaufstellung[Rechnungbetrag],MATCH('nach Verkäufer'!F28,Gesamtaufstellung[HSP Vk alpha],0)),"")</f>
        <v/>
      </c>
      <c r="F28" s="8" t="str">
        <f>IFERROR(_xlfn.AGGREGATE(15,6,Gesamtaufstellung[HSP Vk alpha],ROW()-3),"")</f>
        <v/>
      </c>
      <c r="G28" t="str">
        <f>IFERROR(INDEX(Gesamtaufstellung[Verkäufer],MATCH(nach_Verkäufer[HSP Vknr.],Gesamtaufstellung[HSP Vk alpha],0)),"")</f>
        <v/>
      </c>
    </row>
    <row r="29" spans="1:7" x14ac:dyDescent="0.2">
      <c r="A29" t="str">
        <f>IFERROR(INDEX(Gesamtaufstellung[Kd.nummer],MATCH(F29,Gesamtaufstellung[HSP Vk alpha],0)),"")</f>
        <v/>
      </c>
      <c r="B29" t="str">
        <f>IFERROR(INDEX(Gesamtaufstellung[Kunde],MATCH(F29,Gesamtaufstellung[HSP Vk alpha],0)),"")</f>
        <v/>
      </c>
      <c r="C29" s="7" t="str">
        <f>IFERROR(INDEX(Gesamtaufstellung[HSP Ums.],MATCH(F29,Gesamtaufstellung[HSP Vk alpha],0)),"")</f>
        <v/>
      </c>
      <c r="D29" s="3" t="str">
        <f>IFERROR(INDEX(Gesamtaufstellung[Marge in %],MATCH(F29,Gesamtaufstellung[HSP Vk alpha],0)),"")</f>
        <v/>
      </c>
      <c r="E29" s="1" t="str">
        <f>IFERROR(INDEX(Gesamtaufstellung[Rechnungbetrag],MATCH('nach Verkäufer'!F29,Gesamtaufstellung[HSP Vk alpha],0)),"")</f>
        <v/>
      </c>
      <c r="F29" s="8" t="str">
        <f>IFERROR(_xlfn.AGGREGATE(15,6,Gesamtaufstellung[HSP Vk alpha],ROW()-3),"")</f>
        <v/>
      </c>
      <c r="G29" t="str">
        <f>IFERROR(INDEX(Gesamtaufstellung[Verkäufer],MATCH(nach_Verkäufer[HSP Vknr.],Gesamtaufstellung[HSP Vk alpha],0)),"")</f>
        <v/>
      </c>
    </row>
    <row r="30" spans="1:7" x14ac:dyDescent="0.2">
      <c r="A30" t="str">
        <f>IFERROR(INDEX(Gesamtaufstellung[Kd.nummer],MATCH(F30,Gesamtaufstellung[HSP Vk alpha],0)),"")</f>
        <v/>
      </c>
      <c r="B30" t="str">
        <f>IFERROR(INDEX(Gesamtaufstellung[Kunde],MATCH(F30,Gesamtaufstellung[HSP Vk alpha],0)),"")</f>
        <v/>
      </c>
      <c r="C30" s="7" t="str">
        <f>IFERROR(INDEX(Gesamtaufstellung[HSP Ums.],MATCH(F30,Gesamtaufstellung[HSP Vk alpha],0)),"")</f>
        <v/>
      </c>
      <c r="D30" s="3" t="str">
        <f>IFERROR(INDEX(Gesamtaufstellung[Marge in %],MATCH(F30,Gesamtaufstellung[HSP Vk alpha],0)),"")</f>
        <v/>
      </c>
      <c r="E30" s="1" t="str">
        <f>IFERROR(INDEX(Gesamtaufstellung[Rechnungbetrag],MATCH('nach Verkäufer'!F30,Gesamtaufstellung[HSP Vk alpha],0)),"")</f>
        <v/>
      </c>
      <c r="F30" s="8" t="str">
        <f>IFERROR(_xlfn.AGGREGATE(15,6,Gesamtaufstellung[HSP Vk alpha],ROW()-3),"")</f>
        <v/>
      </c>
      <c r="G30" t="str">
        <f>IFERROR(INDEX(Gesamtaufstellung[Verkäufer],MATCH(nach_Verkäufer[HSP Vknr.],Gesamtaufstellung[HSP Vk alpha],0)),"")</f>
        <v/>
      </c>
    </row>
    <row r="31" spans="1:7" x14ac:dyDescent="0.2">
      <c r="A31" t="str">
        <f>IFERROR(INDEX(Gesamtaufstellung[Kd.nummer],MATCH(F31,Gesamtaufstellung[HSP Vk alpha],0)),"")</f>
        <v/>
      </c>
      <c r="B31" t="str">
        <f>IFERROR(INDEX(Gesamtaufstellung[Kunde],MATCH(F31,Gesamtaufstellung[HSP Vk alpha],0)),"")</f>
        <v/>
      </c>
      <c r="C31" s="7" t="str">
        <f>IFERROR(INDEX(Gesamtaufstellung[HSP Ums.],MATCH(F31,Gesamtaufstellung[HSP Vk alpha],0)),"")</f>
        <v/>
      </c>
      <c r="D31" s="3" t="str">
        <f>IFERROR(INDEX(Gesamtaufstellung[Marge in %],MATCH(F31,Gesamtaufstellung[HSP Vk alpha],0)),"")</f>
        <v/>
      </c>
      <c r="E31" s="1" t="str">
        <f>IFERROR(INDEX(Gesamtaufstellung[Rechnungbetrag],MATCH('nach Verkäufer'!F31,Gesamtaufstellung[HSP Vk alpha],0)),"")</f>
        <v/>
      </c>
      <c r="F31" s="8" t="str">
        <f>IFERROR(_xlfn.AGGREGATE(15,6,Gesamtaufstellung[HSP Vk alpha],ROW()-3),"")</f>
        <v/>
      </c>
      <c r="G31" t="str">
        <f>IFERROR(INDEX(Gesamtaufstellung[Verkäufer],MATCH(nach_Verkäufer[HSP Vknr.],Gesamtaufstellung[HSP Vk alpha],0)),"")</f>
        <v/>
      </c>
    </row>
    <row r="32" spans="1:7" x14ac:dyDescent="0.2">
      <c r="A32" t="str">
        <f>IFERROR(INDEX(Gesamtaufstellung[Kd.nummer],MATCH(F32,Gesamtaufstellung[HSP Vk alpha],0)),"")</f>
        <v/>
      </c>
      <c r="B32" t="str">
        <f>IFERROR(INDEX(Gesamtaufstellung[Kunde],MATCH(F32,Gesamtaufstellung[HSP Vk alpha],0)),"")</f>
        <v/>
      </c>
      <c r="C32" s="7" t="str">
        <f>IFERROR(INDEX(Gesamtaufstellung[HSP Ums.],MATCH(F32,Gesamtaufstellung[HSP Vk alpha],0)),"")</f>
        <v/>
      </c>
      <c r="D32" s="3" t="str">
        <f>IFERROR(INDEX(Gesamtaufstellung[Marge in %],MATCH(F32,Gesamtaufstellung[HSP Vk alpha],0)),"")</f>
        <v/>
      </c>
      <c r="E32" s="1" t="str">
        <f>IFERROR(INDEX(Gesamtaufstellung[Rechnungbetrag],MATCH('nach Verkäufer'!F32,Gesamtaufstellung[HSP Vk alpha],0)),"")</f>
        <v/>
      </c>
      <c r="F32" s="8" t="str">
        <f>IFERROR(_xlfn.AGGREGATE(15,6,Gesamtaufstellung[HSP Vk alpha],ROW()-3),"")</f>
        <v/>
      </c>
      <c r="G32" t="str">
        <f>IFERROR(INDEX(Gesamtaufstellung[Verkäufer],MATCH(nach_Verkäufer[HSP Vknr.],Gesamtaufstellung[HSP Vk alpha],0)),"")</f>
        <v/>
      </c>
    </row>
    <row r="33" spans="1:7" x14ac:dyDescent="0.2">
      <c r="A33" t="str">
        <f>IFERROR(INDEX(Gesamtaufstellung[Kd.nummer],MATCH(F33,Gesamtaufstellung[HSP Vk alpha],0)),"")</f>
        <v/>
      </c>
      <c r="B33" t="str">
        <f>IFERROR(INDEX(Gesamtaufstellung[Kunde],MATCH(F33,Gesamtaufstellung[HSP Vk alpha],0)),"")</f>
        <v/>
      </c>
      <c r="C33" s="7" t="str">
        <f>IFERROR(INDEX(Gesamtaufstellung[HSP Ums.],MATCH(F33,Gesamtaufstellung[HSP Vk alpha],0)),"")</f>
        <v/>
      </c>
      <c r="D33" s="3" t="str">
        <f>IFERROR(INDEX(Gesamtaufstellung[Marge in %],MATCH(F33,Gesamtaufstellung[HSP Vk alpha],0)),"")</f>
        <v/>
      </c>
      <c r="E33" s="1" t="str">
        <f>IFERROR(INDEX(Gesamtaufstellung[Rechnungbetrag],MATCH('nach Verkäufer'!F33,Gesamtaufstellung[HSP Vk alpha],0)),"")</f>
        <v/>
      </c>
      <c r="F33" s="8" t="str">
        <f>IFERROR(_xlfn.AGGREGATE(15,6,Gesamtaufstellung[HSP Vk alpha],ROW()-3),"")</f>
        <v/>
      </c>
      <c r="G33" t="str">
        <f>IFERROR(INDEX(Gesamtaufstellung[Verkäufer],MATCH(nach_Verkäufer[HSP Vknr.],Gesamtaufstellung[HSP Vk alpha],0)),"")</f>
        <v/>
      </c>
    </row>
    <row r="34" spans="1:7" x14ac:dyDescent="0.2">
      <c r="A34" t="str">
        <f>IFERROR(INDEX(Gesamtaufstellung[Kd.nummer],MATCH(F34,Gesamtaufstellung[HSP Vk alpha],0)),"")</f>
        <v/>
      </c>
      <c r="B34" t="str">
        <f>IFERROR(INDEX(Gesamtaufstellung[Kunde],MATCH(F34,Gesamtaufstellung[HSP Vk alpha],0)),"")</f>
        <v/>
      </c>
      <c r="C34" s="7" t="str">
        <f>IFERROR(INDEX(Gesamtaufstellung[HSP Ums.],MATCH(F34,Gesamtaufstellung[HSP Vk alpha],0)),"")</f>
        <v/>
      </c>
      <c r="D34" s="3" t="str">
        <f>IFERROR(INDEX(Gesamtaufstellung[Marge in %],MATCH(F34,Gesamtaufstellung[HSP Vk alpha],0)),"")</f>
        <v/>
      </c>
      <c r="E34" s="1" t="str">
        <f>IFERROR(INDEX(Gesamtaufstellung[Rechnungbetrag],MATCH('nach Verkäufer'!F34,Gesamtaufstellung[HSP Vk alpha],0)),"")</f>
        <v/>
      </c>
      <c r="F34" s="8" t="str">
        <f>IFERROR(_xlfn.AGGREGATE(15,6,Gesamtaufstellung[HSP Vk alpha],ROW()-3),"")</f>
        <v/>
      </c>
      <c r="G34" t="str">
        <f>IFERROR(INDEX(Gesamtaufstellung[Verkäufer],MATCH(nach_Verkäufer[HSP Vknr.],Gesamtaufstellung[HSP Vk alpha],0)),"")</f>
        <v/>
      </c>
    </row>
    <row r="35" spans="1:7" x14ac:dyDescent="0.2">
      <c r="A35" t="str">
        <f>IFERROR(INDEX(Gesamtaufstellung[Kd.nummer],MATCH(F35,Gesamtaufstellung[HSP Vk alpha],0)),"")</f>
        <v/>
      </c>
      <c r="B35" t="str">
        <f>IFERROR(INDEX(Gesamtaufstellung[Kunde],MATCH(F35,Gesamtaufstellung[HSP Vk alpha],0)),"")</f>
        <v/>
      </c>
      <c r="C35" s="7" t="str">
        <f>IFERROR(INDEX(Gesamtaufstellung[HSP Ums.],MATCH(F35,Gesamtaufstellung[HSP Vk alpha],0)),"")</f>
        <v/>
      </c>
      <c r="D35" s="3" t="str">
        <f>IFERROR(INDEX(Gesamtaufstellung[Marge in %],MATCH(F35,Gesamtaufstellung[HSP Vk alpha],0)),"")</f>
        <v/>
      </c>
      <c r="E35" s="1" t="str">
        <f>IFERROR(INDEX(Gesamtaufstellung[Rechnungbetrag],MATCH('nach Verkäufer'!F35,Gesamtaufstellung[HSP Vk alpha],0)),"")</f>
        <v/>
      </c>
      <c r="F35" s="8" t="str">
        <f>IFERROR(_xlfn.AGGREGATE(15,6,Gesamtaufstellung[HSP Vk alpha],ROW()-3),"")</f>
        <v/>
      </c>
      <c r="G35" t="str">
        <f>IFERROR(INDEX(Gesamtaufstellung[Verkäufer],MATCH(nach_Verkäufer[HSP Vknr.],Gesamtaufstellung[HSP Vk alpha],0)),"")</f>
        <v/>
      </c>
    </row>
    <row r="36" spans="1:7" x14ac:dyDescent="0.2">
      <c r="A36" t="str">
        <f>IFERROR(INDEX(Gesamtaufstellung[Kd.nummer],MATCH(F36,Gesamtaufstellung[HSP Vk alpha],0)),"")</f>
        <v/>
      </c>
      <c r="B36" t="str">
        <f>IFERROR(INDEX(Gesamtaufstellung[Kunde],MATCH(F36,Gesamtaufstellung[HSP Vk alpha],0)),"")</f>
        <v/>
      </c>
      <c r="C36" s="7" t="str">
        <f>IFERROR(INDEX(Gesamtaufstellung[HSP Ums.],MATCH(F36,Gesamtaufstellung[HSP Vk alpha],0)),"")</f>
        <v/>
      </c>
      <c r="D36" s="3" t="str">
        <f>IFERROR(INDEX(Gesamtaufstellung[Marge in %],MATCH(F36,Gesamtaufstellung[HSP Vk alpha],0)),"")</f>
        <v/>
      </c>
      <c r="E36" s="1" t="str">
        <f>IFERROR(INDEX(Gesamtaufstellung[Rechnungbetrag],MATCH('nach Verkäufer'!F36,Gesamtaufstellung[HSP Vk alpha],0)),"")</f>
        <v/>
      </c>
      <c r="F36" s="8" t="str">
        <f>IFERROR(_xlfn.AGGREGATE(15,6,Gesamtaufstellung[HSP Vk alpha],ROW()-3),"")</f>
        <v/>
      </c>
      <c r="G36" t="str">
        <f>IFERROR(INDEX(Gesamtaufstellung[Verkäufer],MATCH(nach_Verkäufer[HSP Vknr.],Gesamtaufstellung[HSP Vk alpha],0)),"")</f>
        <v/>
      </c>
    </row>
    <row r="37" spans="1:7" x14ac:dyDescent="0.2">
      <c r="A37" t="str">
        <f>IFERROR(INDEX(Gesamtaufstellung[Kd.nummer],MATCH(F37,Gesamtaufstellung[HSP Vk alpha],0)),"")</f>
        <v/>
      </c>
      <c r="B37" t="str">
        <f>IFERROR(INDEX(Gesamtaufstellung[Kunde],MATCH(F37,Gesamtaufstellung[HSP Vk alpha],0)),"")</f>
        <v/>
      </c>
      <c r="C37" s="7" t="str">
        <f>IFERROR(INDEX(Gesamtaufstellung[HSP Ums.],MATCH(F37,Gesamtaufstellung[HSP Vk alpha],0)),"")</f>
        <v/>
      </c>
      <c r="D37" s="3" t="str">
        <f>IFERROR(INDEX(Gesamtaufstellung[Marge in %],MATCH(F37,Gesamtaufstellung[HSP Vk alpha],0)),"")</f>
        <v/>
      </c>
      <c r="E37" s="1" t="str">
        <f>IFERROR(INDEX(Gesamtaufstellung[Rechnungbetrag],MATCH('nach Verkäufer'!F37,Gesamtaufstellung[HSP Vk alpha],0)),"")</f>
        <v/>
      </c>
      <c r="F37" s="8" t="str">
        <f>IFERROR(_xlfn.AGGREGATE(15,6,Gesamtaufstellung[HSP Vk alpha],ROW()-3),"")</f>
        <v/>
      </c>
      <c r="G37" t="str">
        <f>IFERROR(INDEX(Gesamtaufstellung[Verkäufer],MATCH(nach_Verkäufer[HSP Vknr.],Gesamtaufstellung[HSP Vk alpha],0)),"")</f>
        <v/>
      </c>
    </row>
    <row r="38" spans="1:7" x14ac:dyDescent="0.2">
      <c r="A38" t="str">
        <f>IFERROR(INDEX(Gesamtaufstellung[Kd.nummer],MATCH(F38,Gesamtaufstellung[HSP Vk alpha],0)),"")</f>
        <v/>
      </c>
      <c r="B38" t="str">
        <f>IFERROR(INDEX(Gesamtaufstellung[Kunde],MATCH(F38,Gesamtaufstellung[HSP Vk alpha],0)),"")</f>
        <v/>
      </c>
      <c r="C38" s="7" t="str">
        <f>IFERROR(INDEX(Gesamtaufstellung[HSP Ums.],MATCH(F38,Gesamtaufstellung[HSP Vk alpha],0)),"")</f>
        <v/>
      </c>
      <c r="D38" s="3" t="str">
        <f>IFERROR(INDEX(Gesamtaufstellung[Marge in %],MATCH(F38,Gesamtaufstellung[HSP Vk alpha],0)),"")</f>
        <v/>
      </c>
      <c r="E38" s="1" t="str">
        <f>IFERROR(INDEX(Gesamtaufstellung[Rechnungbetrag],MATCH('nach Verkäufer'!F38,Gesamtaufstellung[HSP Vk alpha],0)),"")</f>
        <v/>
      </c>
      <c r="F38" s="8" t="str">
        <f>IFERROR(_xlfn.AGGREGATE(15,6,Gesamtaufstellung[HSP Vk alpha],ROW()-3),"")</f>
        <v/>
      </c>
      <c r="G38" t="str">
        <f>IFERROR(INDEX(Gesamtaufstellung[Verkäufer],MATCH(nach_Verkäufer[HSP Vknr.],Gesamtaufstellung[HSP Vk alpha],0)),"")</f>
        <v/>
      </c>
    </row>
    <row r="39" spans="1:7" x14ac:dyDescent="0.2">
      <c r="A39" t="str">
        <f>IFERROR(INDEX(Gesamtaufstellung[Kd.nummer],MATCH(F39,Gesamtaufstellung[HSP Vk alpha],0)),"")</f>
        <v/>
      </c>
      <c r="B39" t="str">
        <f>IFERROR(INDEX(Gesamtaufstellung[Kunde],MATCH(F39,Gesamtaufstellung[HSP Vk alpha],0)),"")</f>
        <v/>
      </c>
      <c r="C39" s="7" t="str">
        <f>IFERROR(INDEX(Gesamtaufstellung[HSP Ums.],MATCH(F39,Gesamtaufstellung[HSP Vk alpha],0)),"")</f>
        <v/>
      </c>
      <c r="D39" s="3" t="str">
        <f>IFERROR(INDEX(Gesamtaufstellung[Marge in %],MATCH(F39,Gesamtaufstellung[HSP Vk alpha],0)),"")</f>
        <v/>
      </c>
      <c r="E39" s="1" t="str">
        <f>IFERROR(INDEX(Gesamtaufstellung[Rechnungbetrag],MATCH('nach Verkäufer'!F39,Gesamtaufstellung[HSP Vk alpha],0)),"")</f>
        <v/>
      </c>
      <c r="F39" s="8" t="str">
        <f>IFERROR(_xlfn.AGGREGATE(15,6,Gesamtaufstellung[HSP Vk alpha],ROW()-3),"")</f>
        <v/>
      </c>
      <c r="G39" t="str">
        <f>IFERROR(INDEX(Gesamtaufstellung[Verkäufer],MATCH(nach_Verkäufer[HSP Vknr.],Gesamtaufstellung[HSP Vk alpha],0)),"")</f>
        <v/>
      </c>
    </row>
    <row r="40" spans="1:7" x14ac:dyDescent="0.2">
      <c r="A40" t="str">
        <f>IFERROR(INDEX(Gesamtaufstellung[Kd.nummer],MATCH(F40,Gesamtaufstellung[HSP Vk alpha],0)),"")</f>
        <v/>
      </c>
      <c r="B40" t="str">
        <f>IFERROR(INDEX(Gesamtaufstellung[Kunde],MATCH(F40,Gesamtaufstellung[HSP Vk alpha],0)),"")</f>
        <v/>
      </c>
      <c r="C40" s="7" t="str">
        <f>IFERROR(INDEX(Gesamtaufstellung[HSP Ums.],MATCH(F40,Gesamtaufstellung[HSP Vk alpha],0)),"")</f>
        <v/>
      </c>
      <c r="D40" s="3" t="str">
        <f>IFERROR(INDEX(Gesamtaufstellung[Marge in %],MATCH(F40,Gesamtaufstellung[HSP Vk alpha],0)),"")</f>
        <v/>
      </c>
      <c r="E40" s="1" t="str">
        <f>IFERROR(INDEX(Gesamtaufstellung[Rechnungbetrag],MATCH('nach Verkäufer'!F40,Gesamtaufstellung[HSP Vk alpha],0)),"")</f>
        <v/>
      </c>
      <c r="F40" s="8" t="str">
        <f>IFERROR(_xlfn.AGGREGATE(15,6,Gesamtaufstellung[HSP Vk alpha],ROW()-3),"")</f>
        <v/>
      </c>
      <c r="G40" t="str">
        <f>IFERROR(INDEX(Gesamtaufstellung[Verkäufer],MATCH(nach_Verkäufer[HSP Vknr.],Gesamtaufstellung[HSP Vk alpha],0)),"")</f>
        <v/>
      </c>
    </row>
    <row r="41" spans="1:7" x14ac:dyDescent="0.2">
      <c r="A41" t="str">
        <f>IFERROR(INDEX(Gesamtaufstellung[Kd.nummer],MATCH(F41,Gesamtaufstellung[HSP Vk alpha],0)),"")</f>
        <v/>
      </c>
      <c r="B41" t="str">
        <f>IFERROR(INDEX(Gesamtaufstellung[Kunde],MATCH(F41,Gesamtaufstellung[HSP Vk alpha],0)),"")</f>
        <v/>
      </c>
      <c r="C41" s="7" t="str">
        <f>IFERROR(INDEX(Gesamtaufstellung[HSP Ums.],MATCH(F41,Gesamtaufstellung[HSP Vk alpha],0)),"")</f>
        <v/>
      </c>
      <c r="D41" s="3" t="str">
        <f>IFERROR(INDEX(Gesamtaufstellung[Marge in %],MATCH(F41,Gesamtaufstellung[HSP Vk alpha],0)),"")</f>
        <v/>
      </c>
      <c r="E41" s="1" t="str">
        <f>IFERROR(INDEX(Gesamtaufstellung[Rechnungbetrag],MATCH('nach Verkäufer'!F41,Gesamtaufstellung[HSP Vk alpha],0)),"")</f>
        <v/>
      </c>
      <c r="F41" s="8" t="str">
        <f>IFERROR(_xlfn.AGGREGATE(15,6,Gesamtaufstellung[HSP Vk alpha],ROW()-3),"")</f>
        <v/>
      </c>
      <c r="G41" t="str">
        <f>IFERROR(INDEX(Gesamtaufstellung[Verkäufer],MATCH(nach_Verkäufer[HSP Vknr.],Gesamtaufstellung[HSP Vk alpha],0)),"")</f>
        <v/>
      </c>
    </row>
    <row r="42" spans="1:7" x14ac:dyDescent="0.2">
      <c r="A42" t="str">
        <f>IFERROR(INDEX(Gesamtaufstellung[Kd.nummer],MATCH(F42,Gesamtaufstellung[HSP Vk alpha],0)),"")</f>
        <v/>
      </c>
      <c r="B42" t="str">
        <f>IFERROR(INDEX(Gesamtaufstellung[Kunde],MATCH(F42,Gesamtaufstellung[HSP Vk alpha],0)),"")</f>
        <v/>
      </c>
      <c r="C42" s="7" t="str">
        <f>IFERROR(INDEX(Gesamtaufstellung[HSP Ums.],MATCH(F42,Gesamtaufstellung[HSP Vk alpha],0)),"")</f>
        <v/>
      </c>
      <c r="D42" s="3" t="str">
        <f>IFERROR(INDEX(Gesamtaufstellung[Marge in %],MATCH(F42,Gesamtaufstellung[HSP Vk alpha],0)),"")</f>
        <v/>
      </c>
      <c r="E42" s="1" t="str">
        <f>IFERROR(INDEX(Gesamtaufstellung[Rechnungbetrag],MATCH('nach Verkäufer'!F42,Gesamtaufstellung[HSP Vk alpha],0)),"")</f>
        <v/>
      </c>
      <c r="F42" s="8" t="str">
        <f>IFERROR(_xlfn.AGGREGATE(15,6,Gesamtaufstellung[HSP Vk alpha],ROW()-3),"")</f>
        <v/>
      </c>
      <c r="G42" t="str">
        <f>IFERROR(INDEX(Gesamtaufstellung[Verkäufer],MATCH(nach_Verkäufer[HSP Vknr.],Gesamtaufstellung[HSP Vk alpha],0)),"")</f>
        <v/>
      </c>
    </row>
    <row r="43" spans="1:7" x14ac:dyDescent="0.2">
      <c r="A43" t="str">
        <f>IFERROR(INDEX(Gesamtaufstellung[Kd.nummer],MATCH(F43,Gesamtaufstellung[HSP Vk alpha],0)),"")</f>
        <v/>
      </c>
      <c r="B43" t="str">
        <f>IFERROR(INDEX(Gesamtaufstellung[Kunde],MATCH(F43,Gesamtaufstellung[HSP Vk alpha],0)),"")</f>
        <v/>
      </c>
      <c r="C43" s="7" t="str">
        <f>IFERROR(INDEX(Gesamtaufstellung[HSP Ums.],MATCH(F43,Gesamtaufstellung[HSP Vk alpha],0)),"")</f>
        <v/>
      </c>
      <c r="D43" s="3" t="str">
        <f>IFERROR(INDEX(Gesamtaufstellung[Marge in %],MATCH(F43,Gesamtaufstellung[HSP Vk alpha],0)),"")</f>
        <v/>
      </c>
      <c r="E43" s="1" t="str">
        <f>IFERROR(INDEX(Gesamtaufstellung[Rechnungbetrag],MATCH('nach Verkäufer'!F43,Gesamtaufstellung[HSP Vk alpha],0)),"")</f>
        <v/>
      </c>
      <c r="F43" s="8" t="str">
        <f>IFERROR(_xlfn.AGGREGATE(15,6,Gesamtaufstellung[HSP Vk alpha],ROW()-3),"")</f>
        <v/>
      </c>
      <c r="G43" t="str">
        <f>IFERROR(INDEX(Gesamtaufstellung[Verkäufer],MATCH(nach_Verkäufer[HSP Vknr.],Gesamtaufstellung[HSP Vk alpha],0)),"")</f>
        <v/>
      </c>
    </row>
    <row r="44" spans="1:7" x14ac:dyDescent="0.2">
      <c r="A44" t="str">
        <f>IFERROR(INDEX(Gesamtaufstellung[Kd.nummer],MATCH(F44,Gesamtaufstellung[HSP Vk alpha],0)),"")</f>
        <v/>
      </c>
      <c r="B44" t="str">
        <f>IFERROR(INDEX(Gesamtaufstellung[Kunde],MATCH(F44,Gesamtaufstellung[HSP Vk alpha],0)),"")</f>
        <v/>
      </c>
      <c r="C44" s="7" t="str">
        <f>IFERROR(INDEX(Gesamtaufstellung[HSP Ums.],MATCH(F44,Gesamtaufstellung[HSP Vk alpha],0)),"")</f>
        <v/>
      </c>
      <c r="D44" s="3" t="str">
        <f>IFERROR(INDEX(Gesamtaufstellung[Marge in %],MATCH(F44,Gesamtaufstellung[HSP Vk alpha],0)),"")</f>
        <v/>
      </c>
      <c r="E44" s="1" t="str">
        <f>IFERROR(INDEX(Gesamtaufstellung[Rechnungbetrag],MATCH('nach Verkäufer'!F44,Gesamtaufstellung[HSP Vk alpha],0)),"")</f>
        <v/>
      </c>
      <c r="F44" s="8" t="str">
        <f>IFERROR(_xlfn.AGGREGATE(15,6,Gesamtaufstellung[HSP Vk alpha],ROW()-3),"")</f>
        <v/>
      </c>
      <c r="G44" t="str">
        <f>IFERROR(INDEX(Gesamtaufstellung[Verkäufer],MATCH(nach_Verkäufer[HSP Vknr.],Gesamtaufstellung[HSP Vk alpha],0)),"")</f>
        <v/>
      </c>
    </row>
    <row r="45" spans="1:7" x14ac:dyDescent="0.2">
      <c r="A45" t="str">
        <f>IFERROR(INDEX(Gesamtaufstellung[Kd.nummer],MATCH(F45,Gesamtaufstellung[HSP Vk alpha],0)),"")</f>
        <v/>
      </c>
      <c r="B45" t="str">
        <f>IFERROR(INDEX(Gesamtaufstellung[Kunde],MATCH(F45,Gesamtaufstellung[HSP Vk alpha],0)),"")</f>
        <v/>
      </c>
      <c r="C45" s="7" t="str">
        <f>IFERROR(INDEX(Gesamtaufstellung[HSP Ums.],MATCH(F45,Gesamtaufstellung[HSP Vk alpha],0)),"")</f>
        <v/>
      </c>
      <c r="D45" s="3" t="str">
        <f>IFERROR(INDEX(Gesamtaufstellung[Marge in %],MATCH(F45,Gesamtaufstellung[HSP Vk alpha],0)),"")</f>
        <v/>
      </c>
      <c r="E45" s="1" t="str">
        <f>IFERROR(INDEX(Gesamtaufstellung[Rechnungbetrag],MATCH('nach Verkäufer'!F45,Gesamtaufstellung[HSP Vk alpha],0)),"")</f>
        <v/>
      </c>
      <c r="F45" s="8" t="str">
        <f>IFERROR(_xlfn.AGGREGATE(15,6,Gesamtaufstellung[HSP Vk alpha],ROW()-3),"")</f>
        <v/>
      </c>
      <c r="G45" t="str">
        <f>IFERROR(INDEX(Gesamtaufstellung[Verkäufer],MATCH(nach_Verkäufer[HSP Vknr.],Gesamtaufstellung[HSP Vk alpha],0)),"")</f>
        <v/>
      </c>
    </row>
    <row r="46" spans="1:7" x14ac:dyDescent="0.2">
      <c r="A46" t="str">
        <f>IFERROR(INDEX(Gesamtaufstellung[Kd.nummer],MATCH(F46,Gesamtaufstellung[HSP Vk alpha],0)),"")</f>
        <v/>
      </c>
      <c r="B46" t="str">
        <f>IFERROR(INDEX(Gesamtaufstellung[Kunde],MATCH(F46,Gesamtaufstellung[HSP Vk alpha],0)),"")</f>
        <v/>
      </c>
      <c r="C46" s="7" t="str">
        <f>IFERROR(INDEX(Gesamtaufstellung[HSP Ums.],MATCH(F46,Gesamtaufstellung[HSP Vk alpha],0)),"")</f>
        <v/>
      </c>
      <c r="D46" s="3" t="str">
        <f>IFERROR(INDEX(Gesamtaufstellung[Marge in %],MATCH(F46,Gesamtaufstellung[HSP Vk alpha],0)),"")</f>
        <v/>
      </c>
      <c r="E46" s="1" t="str">
        <f>IFERROR(INDEX(Gesamtaufstellung[Rechnungbetrag],MATCH('nach Verkäufer'!F46,Gesamtaufstellung[HSP Vk alpha],0)),"")</f>
        <v/>
      </c>
      <c r="F46" s="8" t="str">
        <f>IFERROR(_xlfn.AGGREGATE(15,6,Gesamtaufstellung[HSP Vk alpha],ROW()-3),"")</f>
        <v/>
      </c>
      <c r="G46" t="str">
        <f>IFERROR(INDEX(Gesamtaufstellung[Verkäufer],MATCH(nach_Verkäufer[HSP Vknr.],Gesamtaufstellung[HSP Vk alpha],0)),"")</f>
        <v/>
      </c>
    </row>
    <row r="47" spans="1:7" x14ac:dyDescent="0.2">
      <c r="A47" t="str">
        <f>IFERROR(INDEX(Gesamtaufstellung[Kd.nummer],MATCH(F47,Gesamtaufstellung[HSP Vk alpha],0)),"")</f>
        <v/>
      </c>
      <c r="B47" t="str">
        <f>IFERROR(INDEX(Gesamtaufstellung[Kunde],MATCH(F47,Gesamtaufstellung[HSP Vk alpha],0)),"")</f>
        <v/>
      </c>
      <c r="C47" s="7" t="str">
        <f>IFERROR(INDEX(Gesamtaufstellung[HSP Ums.],MATCH(F47,Gesamtaufstellung[HSP Vk alpha],0)),"")</f>
        <v/>
      </c>
      <c r="D47" s="3" t="str">
        <f>IFERROR(INDEX(Gesamtaufstellung[Marge in %],MATCH(F47,Gesamtaufstellung[HSP Vk alpha],0)),"")</f>
        <v/>
      </c>
      <c r="E47" s="1" t="str">
        <f>IFERROR(INDEX(Gesamtaufstellung[Rechnungbetrag],MATCH('nach Verkäufer'!F47,Gesamtaufstellung[HSP Vk alpha],0)),"")</f>
        <v/>
      </c>
      <c r="F47" s="8" t="str">
        <f>IFERROR(_xlfn.AGGREGATE(15,6,Gesamtaufstellung[HSP Vk alpha],ROW()-3),"")</f>
        <v/>
      </c>
      <c r="G47" t="str">
        <f>IFERROR(INDEX(Gesamtaufstellung[Verkäufer],MATCH(nach_Verkäufer[HSP Vknr.],Gesamtaufstellung[HSP Vk alpha],0)),"")</f>
        <v/>
      </c>
    </row>
    <row r="48" spans="1:7" x14ac:dyDescent="0.2">
      <c r="A48" t="str">
        <f>IFERROR(INDEX(Gesamtaufstellung[Kd.nummer],MATCH(F48,Gesamtaufstellung[HSP Vk alpha],0)),"")</f>
        <v/>
      </c>
      <c r="B48" t="str">
        <f>IFERROR(INDEX(Gesamtaufstellung[Kunde],MATCH(F48,Gesamtaufstellung[HSP Vk alpha],0)),"")</f>
        <v/>
      </c>
      <c r="C48" s="7" t="str">
        <f>IFERROR(INDEX(Gesamtaufstellung[HSP Ums.],MATCH(F48,Gesamtaufstellung[HSP Vk alpha],0)),"")</f>
        <v/>
      </c>
      <c r="D48" s="3" t="str">
        <f>IFERROR(INDEX(Gesamtaufstellung[Marge in %],MATCH(F48,Gesamtaufstellung[HSP Vk alpha],0)),"")</f>
        <v/>
      </c>
      <c r="E48" s="1" t="str">
        <f>IFERROR(INDEX(Gesamtaufstellung[Rechnungbetrag],MATCH('nach Verkäufer'!F48,Gesamtaufstellung[HSP Vk alpha],0)),"")</f>
        <v/>
      </c>
      <c r="F48" s="8" t="str">
        <f>IFERROR(_xlfn.AGGREGATE(15,6,Gesamtaufstellung[HSP Vk alpha],ROW()-3),"")</f>
        <v/>
      </c>
      <c r="G48" t="str">
        <f>IFERROR(INDEX(Gesamtaufstellung[Verkäufer],MATCH(nach_Verkäufer[HSP Vknr.],Gesamtaufstellung[HSP Vk alpha],0)),"")</f>
        <v/>
      </c>
    </row>
    <row r="49" spans="1:7" x14ac:dyDescent="0.2">
      <c r="A49" t="str">
        <f>IFERROR(INDEX(Gesamtaufstellung[Kd.nummer],MATCH(F49,Gesamtaufstellung[HSP Vk alpha],0)),"")</f>
        <v/>
      </c>
      <c r="B49" t="str">
        <f>IFERROR(INDEX(Gesamtaufstellung[Kunde],MATCH(F49,Gesamtaufstellung[HSP Vk alpha],0)),"")</f>
        <v/>
      </c>
      <c r="C49" s="7" t="str">
        <f>IFERROR(INDEX(Gesamtaufstellung[HSP Ums.],MATCH(F49,Gesamtaufstellung[HSP Vk alpha],0)),"")</f>
        <v/>
      </c>
      <c r="D49" s="3" t="str">
        <f>IFERROR(INDEX(Gesamtaufstellung[Marge in %],MATCH(F49,Gesamtaufstellung[HSP Vk alpha],0)),"")</f>
        <v/>
      </c>
      <c r="E49" s="1" t="str">
        <f>IFERROR(INDEX(Gesamtaufstellung[Rechnungbetrag],MATCH('nach Verkäufer'!F49,Gesamtaufstellung[HSP Vk alpha],0)),"")</f>
        <v/>
      </c>
      <c r="F49" s="8" t="str">
        <f>IFERROR(_xlfn.AGGREGATE(15,6,Gesamtaufstellung[HSP Vk alpha],ROW()-3),"")</f>
        <v/>
      </c>
      <c r="G49" t="str">
        <f>IFERROR(INDEX(Gesamtaufstellung[Verkäufer],MATCH(nach_Verkäufer[HSP Vknr.],Gesamtaufstellung[HSP Vk alpha],0)),"")</f>
        <v/>
      </c>
    </row>
    <row r="50" spans="1:7" x14ac:dyDescent="0.2">
      <c r="A50" t="str">
        <f>IFERROR(INDEX(Gesamtaufstellung[Kd.nummer],MATCH(F50,Gesamtaufstellung[HSP Vk alpha],0)),"")</f>
        <v/>
      </c>
      <c r="B50" t="str">
        <f>IFERROR(INDEX(Gesamtaufstellung[Kunde],MATCH(F50,Gesamtaufstellung[HSP Vk alpha],0)),"")</f>
        <v/>
      </c>
      <c r="C50" s="7" t="str">
        <f>IFERROR(INDEX(Gesamtaufstellung[HSP Ums.],MATCH(F50,Gesamtaufstellung[HSP Vk alpha],0)),"")</f>
        <v/>
      </c>
      <c r="D50" s="3" t="str">
        <f>IFERROR(INDEX(Gesamtaufstellung[Marge in %],MATCH(F50,Gesamtaufstellung[HSP Vk alpha],0)),"")</f>
        <v/>
      </c>
      <c r="E50" s="1" t="str">
        <f>IFERROR(INDEX(Gesamtaufstellung[Rechnungbetrag],MATCH('nach Verkäufer'!F50,Gesamtaufstellung[HSP Vk alpha],0)),"")</f>
        <v/>
      </c>
      <c r="F50" s="8" t="str">
        <f>IFERROR(_xlfn.AGGREGATE(15,6,Gesamtaufstellung[HSP Vk alpha],ROW()-3),"")</f>
        <v/>
      </c>
      <c r="G50" t="str">
        <f>IFERROR(INDEX(Gesamtaufstellung[Verkäufer],MATCH(nach_Verkäufer[HSP Vknr.],Gesamtaufstellung[HSP Vk alpha],0)),"")</f>
        <v/>
      </c>
    </row>
    <row r="51" spans="1:7" x14ac:dyDescent="0.2">
      <c r="A51" t="str">
        <f>IFERROR(INDEX(Gesamtaufstellung[Kd.nummer],MATCH(F51,Gesamtaufstellung[HSP Vk alpha],0)),"")</f>
        <v/>
      </c>
      <c r="B51" t="str">
        <f>IFERROR(INDEX(Gesamtaufstellung[Kunde],MATCH(F51,Gesamtaufstellung[HSP Vk alpha],0)),"")</f>
        <v/>
      </c>
      <c r="C51" s="7" t="str">
        <f>IFERROR(INDEX(Gesamtaufstellung[HSP Ums.],MATCH(F51,Gesamtaufstellung[HSP Vk alpha],0)),"")</f>
        <v/>
      </c>
      <c r="D51" s="3" t="str">
        <f>IFERROR(INDEX(Gesamtaufstellung[Marge in %],MATCH(F51,Gesamtaufstellung[HSP Vk alpha],0)),"")</f>
        <v/>
      </c>
      <c r="E51" s="1" t="str">
        <f>IFERROR(INDEX(Gesamtaufstellung[Rechnungbetrag],MATCH('nach Verkäufer'!F51,Gesamtaufstellung[HSP Vk alpha],0)),"")</f>
        <v/>
      </c>
      <c r="F51" s="8" t="str">
        <f>IFERROR(_xlfn.AGGREGATE(15,6,Gesamtaufstellung[HSP Vk alpha],ROW()-3),"")</f>
        <v/>
      </c>
      <c r="G51" t="str">
        <f>IFERROR(INDEX(Gesamtaufstellung[Verkäufer],MATCH(nach_Verkäufer[HSP Vknr.],Gesamtaufstellung[HSP Vk alpha],0)),"")</f>
        <v/>
      </c>
    </row>
    <row r="52" spans="1:7" x14ac:dyDescent="0.2">
      <c r="A52" t="str">
        <f>IFERROR(INDEX(Gesamtaufstellung[Kd.nummer],MATCH(F52,Gesamtaufstellung[HSP Vk alpha],0)),"")</f>
        <v/>
      </c>
      <c r="B52" t="str">
        <f>IFERROR(INDEX(Gesamtaufstellung[Kunde],MATCH(F52,Gesamtaufstellung[HSP Vk alpha],0)),"")</f>
        <v/>
      </c>
      <c r="C52" s="7" t="str">
        <f>IFERROR(INDEX(Gesamtaufstellung[HSP Ums.],MATCH(F52,Gesamtaufstellung[HSP Vk alpha],0)),"")</f>
        <v/>
      </c>
      <c r="D52" s="3" t="str">
        <f>IFERROR(INDEX(Gesamtaufstellung[Marge in %],MATCH(F52,Gesamtaufstellung[HSP Vk alpha],0)),"")</f>
        <v/>
      </c>
      <c r="E52" s="1" t="str">
        <f>IFERROR(INDEX(Gesamtaufstellung[Rechnungbetrag],MATCH('nach Verkäufer'!F52,Gesamtaufstellung[HSP Vk alpha],0)),"")</f>
        <v/>
      </c>
      <c r="F52" s="8" t="str">
        <f>IFERROR(_xlfn.AGGREGATE(15,6,Gesamtaufstellung[HSP Vk alpha],ROW()-3),"")</f>
        <v/>
      </c>
      <c r="G52" t="str">
        <f>IFERROR(INDEX(Gesamtaufstellung[Verkäufer],MATCH(nach_Verkäufer[HSP Vknr.],Gesamtaufstellung[HSP Vk alpha],0)),"")</f>
        <v/>
      </c>
    </row>
    <row r="53" spans="1:7" x14ac:dyDescent="0.2">
      <c r="A53" t="str">
        <f>IFERROR(INDEX(Gesamtaufstellung[Kd.nummer],MATCH(F53,Gesamtaufstellung[HSP Vk alpha],0)),"")</f>
        <v/>
      </c>
      <c r="B53" t="str">
        <f>IFERROR(INDEX(Gesamtaufstellung[Kunde],MATCH(F53,Gesamtaufstellung[HSP Vk alpha],0)),"")</f>
        <v/>
      </c>
      <c r="C53" s="7" t="str">
        <f>IFERROR(INDEX(Gesamtaufstellung[HSP Ums.],MATCH(F53,Gesamtaufstellung[HSP Vk alpha],0)),"")</f>
        <v/>
      </c>
      <c r="D53" s="3" t="str">
        <f>IFERROR(INDEX(Gesamtaufstellung[Marge in %],MATCH(F53,Gesamtaufstellung[HSP Vk alpha],0)),"")</f>
        <v/>
      </c>
      <c r="E53" s="1" t="str">
        <f>IFERROR(INDEX(Gesamtaufstellung[Rechnungbetrag],MATCH('nach Verkäufer'!F53,Gesamtaufstellung[HSP Vk alpha],0)),"")</f>
        <v/>
      </c>
      <c r="F53" s="8" t="str">
        <f>IFERROR(_xlfn.AGGREGATE(15,6,Gesamtaufstellung[HSP Vk alpha],ROW()-3),"")</f>
        <v/>
      </c>
      <c r="G53" t="str">
        <f>IFERROR(INDEX(Gesamtaufstellung[Verkäufer],MATCH(nach_Verkäufer[HSP Vknr.],Gesamtaufstellung[HSP Vk alpha],0)),"")</f>
        <v/>
      </c>
    </row>
    <row r="54" spans="1:7" x14ac:dyDescent="0.2">
      <c r="A54" t="str">
        <f>IFERROR(INDEX(Gesamtaufstellung[Kd.nummer],MATCH(F54,Gesamtaufstellung[HSP Vk alpha],0)),"")</f>
        <v/>
      </c>
      <c r="B54" t="str">
        <f>IFERROR(INDEX(Gesamtaufstellung[Kunde],MATCH(F54,Gesamtaufstellung[HSP Vk alpha],0)),"")</f>
        <v/>
      </c>
      <c r="C54" s="7" t="str">
        <f>IFERROR(INDEX(Gesamtaufstellung[HSP Ums.],MATCH(F54,Gesamtaufstellung[HSP Vk alpha],0)),"")</f>
        <v/>
      </c>
      <c r="D54" s="3" t="str">
        <f>IFERROR(INDEX(Gesamtaufstellung[Marge in %],MATCH(F54,Gesamtaufstellung[HSP Vk alpha],0)),"")</f>
        <v/>
      </c>
      <c r="E54" s="1" t="str">
        <f>IFERROR(INDEX(Gesamtaufstellung[Rechnungbetrag],MATCH('nach Verkäufer'!F54,Gesamtaufstellung[HSP Vk alpha],0)),"")</f>
        <v/>
      </c>
      <c r="F54" s="8" t="str">
        <f>IFERROR(_xlfn.AGGREGATE(15,6,Gesamtaufstellung[HSP Vk alpha],ROW()-3),"")</f>
        <v/>
      </c>
      <c r="G54" t="str">
        <f>IFERROR(INDEX(Gesamtaufstellung[Verkäufer],MATCH(nach_Verkäufer[HSP Vknr.],Gesamtaufstellung[HSP Vk alpha],0)),"")</f>
        <v/>
      </c>
    </row>
    <row r="55" spans="1:7" x14ac:dyDescent="0.2">
      <c r="A55" t="str">
        <f>IFERROR(INDEX(Gesamtaufstellung[Kd.nummer],MATCH(F55,Gesamtaufstellung[HSP Vk alpha],0)),"")</f>
        <v/>
      </c>
      <c r="B55" t="str">
        <f>IFERROR(INDEX(Gesamtaufstellung[Kunde],MATCH(F55,Gesamtaufstellung[HSP Vk alpha],0)),"")</f>
        <v/>
      </c>
      <c r="C55" s="7" t="str">
        <f>IFERROR(INDEX(Gesamtaufstellung[HSP Ums.],MATCH(F55,Gesamtaufstellung[HSP Vk alpha],0)),"")</f>
        <v/>
      </c>
      <c r="D55" s="3" t="str">
        <f>IFERROR(INDEX(Gesamtaufstellung[Marge in %],MATCH(F55,Gesamtaufstellung[HSP Vk alpha],0)),"")</f>
        <v/>
      </c>
      <c r="E55" s="1" t="str">
        <f>IFERROR(INDEX(Gesamtaufstellung[Rechnungbetrag],MATCH('nach Verkäufer'!F55,Gesamtaufstellung[HSP Vk alpha],0)),"")</f>
        <v/>
      </c>
      <c r="F55" s="8" t="str">
        <f>IFERROR(_xlfn.AGGREGATE(15,6,Gesamtaufstellung[HSP Vk alpha],ROW()-3),"")</f>
        <v/>
      </c>
      <c r="G55" t="str">
        <f>IFERROR(INDEX(Gesamtaufstellung[Verkäufer],MATCH(nach_Verkäufer[HSP Vknr.],Gesamtaufstellung[HSP Vk alpha],0)),"")</f>
        <v/>
      </c>
    </row>
    <row r="56" spans="1:7" x14ac:dyDescent="0.2">
      <c r="A56" t="str">
        <f>IFERROR(INDEX(Gesamtaufstellung[Kd.nummer],MATCH(F56,Gesamtaufstellung[HSP Vk alpha],0)),"")</f>
        <v/>
      </c>
      <c r="B56" t="str">
        <f>IFERROR(INDEX(Gesamtaufstellung[Kunde],MATCH(F56,Gesamtaufstellung[HSP Vk alpha],0)),"")</f>
        <v/>
      </c>
      <c r="C56" s="7" t="str">
        <f>IFERROR(INDEX(Gesamtaufstellung[HSP Ums.],MATCH(F56,Gesamtaufstellung[HSP Vk alpha],0)),"")</f>
        <v/>
      </c>
      <c r="D56" s="3" t="str">
        <f>IFERROR(INDEX(Gesamtaufstellung[Marge in %],MATCH(F56,Gesamtaufstellung[HSP Vk alpha],0)),"")</f>
        <v/>
      </c>
      <c r="E56" s="1" t="str">
        <f>IFERROR(INDEX(Gesamtaufstellung[Rechnungbetrag],MATCH('nach Verkäufer'!F56,Gesamtaufstellung[HSP Vk alpha],0)),"")</f>
        <v/>
      </c>
      <c r="F56" s="8" t="str">
        <f>IFERROR(_xlfn.AGGREGATE(15,6,Gesamtaufstellung[HSP Vk alpha],ROW()-3),"")</f>
        <v/>
      </c>
      <c r="G56" t="str">
        <f>IFERROR(INDEX(Gesamtaufstellung[Verkäufer],MATCH(nach_Verkäufer[HSP Vknr.],Gesamtaufstellung[HSP Vk alpha],0)),"")</f>
        <v/>
      </c>
    </row>
    <row r="57" spans="1:7" x14ac:dyDescent="0.2">
      <c r="A57" t="str">
        <f>IFERROR(INDEX(Gesamtaufstellung[Kd.nummer],MATCH(F57,Gesamtaufstellung[HSP Vk alpha],0)),"")</f>
        <v/>
      </c>
      <c r="B57" t="str">
        <f>IFERROR(INDEX(Gesamtaufstellung[Kunde],MATCH(F57,Gesamtaufstellung[HSP Vk alpha],0)),"")</f>
        <v/>
      </c>
      <c r="C57" s="7" t="str">
        <f>IFERROR(INDEX(Gesamtaufstellung[HSP Ums.],MATCH(F57,Gesamtaufstellung[HSP Vk alpha],0)),"")</f>
        <v/>
      </c>
      <c r="D57" s="3" t="str">
        <f>IFERROR(INDEX(Gesamtaufstellung[Marge in %],MATCH(F57,Gesamtaufstellung[HSP Vk alpha],0)),"")</f>
        <v/>
      </c>
      <c r="E57" s="1" t="str">
        <f>IFERROR(INDEX(Gesamtaufstellung[Rechnungbetrag],MATCH('nach Verkäufer'!F57,Gesamtaufstellung[HSP Vk alpha],0)),"")</f>
        <v/>
      </c>
      <c r="F57" s="8" t="str">
        <f>IFERROR(_xlfn.AGGREGATE(15,6,Gesamtaufstellung[HSP Vk alpha],ROW()-3),"")</f>
        <v/>
      </c>
      <c r="G57" t="str">
        <f>IFERROR(INDEX(Gesamtaufstellung[Verkäufer],MATCH(nach_Verkäufer[HSP Vknr.],Gesamtaufstellung[HSP Vk alpha],0)),"")</f>
        <v/>
      </c>
    </row>
    <row r="58" spans="1:7" x14ac:dyDescent="0.2">
      <c r="A58" t="str">
        <f>IFERROR(INDEX(Gesamtaufstellung[Kd.nummer],MATCH(F58,Gesamtaufstellung[HSP Vk alpha],0)),"")</f>
        <v/>
      </c>
      <c r="B58" t="str">
        <f>IFERROR(INDEX(Gesamtaufstellung[Kunde],MATCH(F58,Gesamtaufstellung[HSP Vk alpha],0)),"")</f>
        <v/>
      </c>
      <c r="C58" s="7" t="str">
        <f>IFERROR(INDEX(Gesamtaufstellung[HSP Ums.],MATCH(F58,Gesamtaufstellung[HSP Vk alpha],0)),"")</f>
        <v/>
      </c>
      <c r="D58" s="3" t="str">
        <f>IFERROR(INDEX(Gesamtaufstellung[Marge in %],MATCH(F58,Gesamtaufstellung[HSP Vk alpha],0)),"")</f>
        <v/>
      </c>
      <c r="E58" s="1" t="str">
        <f>IFERROR(INDEX(Gesamtaufstellung[Rechnungbetrag],MATCH('nach Verkäufer'!F58,Gesamtaufstellung[HSP Vk alpha],0)),"")</f>
        <v/>
      </c>
      <c r="F58" s="8" t="str">
        <f>IFERROR(_xlfn.AGGREGATE(15,6,Gesamtaufstellung[HSP Vk alpha],ROW()-3),"")</f>
        <v/>
      </c>
      <c r="G58" t="str">
        <f>IFERROR(INDEX(Gesamtaufstellung[Verkäufer],MATCH(nach_Verkäufer[HSP Vknr.],Gesamtaufstellung[HSP Vk alpha],0)),"")</f>
        <v/>
      </c>
    </row>
    <row r="59" spans="1:7" x14ac:dyDescent="0.2">
      <c r="A59" t="str">
        <f>IFERROR(INDEX(Gesamtaufstellung[Kd.nummer],MATCH(F59,Gesamtaufstellung[HSP Vk alpha],0)),"")</f>
        <v/>
      </c>
      <c r="B59" t="str">
        <f>IFERROR(INDEX(Gesamtaufstellung[Kunde],MATCH(F59,Gesamtaufstellung[HSP Vk alpha],0)),"")</f>
        <v/>
      </c>
      <c r="C59" s="7" t="str">
        <f>IFERROR(INDEX(Gesamtaufstellung[HSP Ums.],MATCH(F59,Gesamtaufstellung[HSP Vk alpha],0)),"")</f>
        <v/>
      </c>
      <c r="D59" s="3" t="str">
        <f>IFERROR(INDEX(Gesamtaufstellung[Marge in %],MATCH(F59,Gesamtaufstellung[HSP Vk alpha],0)),"")</f>
        <v/>
      </c>
      <c r="E59" s="1" t="str">
        <f>IFERROR(INDEX(Gesamtaufstellung[Rechnungbetrag],MATCH('nach Verkäufer'!F59,Gesamtaufstellung[HSP Vk alpha],0)),"")</f>
        <v/>
      </c>
      <c r="F59" s="8" t="str">
        <f>IFERROR(_xlfn.AGGREGATE(15,6,Gesamtaufstellung[HSP Vk alpha],ROW()-3),"")</f>
        <v/>
      </c>
      <c r="G59" t="str">
        <f>IFERROR(INDEX(Gesamtaufstellung[Verkäufer],MATCH(nach_Verkäufer[HSP Vknr.],Gesamtaufstellung[HSP Vk alpha],0)),"")</f>
        <v/>
      </c>
    </row>
    <row r="60" spans="1:7" x14ac:dyDescent="0.2">
      <c r="A60" t="str">
        <f>IFERROR(INDEX(Gesamtaufstellung[Kd.nummer],MATCH(F60,Gesamtaufstellung[HSP Vk alpha],0)),"")</f>
        <v/>
      </c>
      <c r="B60" t="str">
        <f>IFERROR(INDEX(Gesamtaufstellung[Kunde],MATCH(F60,Gesamtaufstellung[HSP Vk alpha],0)),"")</f>
        <v/>
      </c>
      <c r="C60" s="7" t="str">
        <f>IFERROR(INDEX(Gesamtaufstellung[HSP Ums.],MATCH(F60,Gesamtaufstellung[HSP Vk alpha],0)),"")</f>
        <v/>
      </c>
      <c r="D60" s="3" t="str">
        <f>IFERROR(INDEX(Gesamtaufstellung[Marge in %],MATCH(F60,Gesamtaufstellung[HSP Vk alpha],0)),"")</f>
        <v/>
      </c>
      <c r="E60" s="1" t="str">
        <f>IFERROR(INDEX(Gesamtaufstellung[Rechnungbetrag],MATCH('nach Verkäufer'!F60,Gesamtaufstellung[HSP Vk alpha],0)),"")</f>
        <v/>
      </c>
      <c r="F60" s="8" t="str">
        <f>IFERROR(_xlfn.AGGREGATE(15,6,Gesamtaufstellung[HSP Vk alpha],ROW()-3),"")</f>
        <v/>
      </c>
      <c r="G60" t="str">
        <f>IFERROR(INDEX(Gesamtaufstellung[Verkäufer],MATCH(nach_Verkäufer[HSP Vknr.],Gesamtaufstellung[HSP Vk alpha],0)),"")</f>
        <v/>
      </c>
    </row>
    <row r="61" spans="1:7" x14ac:dyDescent="0.2">
      <c r="A61" t="str">
        <f>IFERROR(INDEX(Gesamtaufstellung[Kd.nummer],MATCH(F61,Gesamtaufstellung[HSP Vk alpha],0)),"")</f>
        <v/>
      </c>
      <c r="B61" t="str">
        <f>IFERROR(INDEX(Gesamtaufstellung[Kunde],MATCH(F61,Gesamtaufstellung[HSP Vk alpha],0)),"")</f>
        <v/>
      </c>
      <c r="C61" s="7" t="str">
        <f>IFERROR(INDEX(Gesamtaufstellung[HSP Ums.],MATCH(F61,Gesamtaufstellung[HSP Vk alpha],0)),"")</f>
        <v/>
      </c>
      <c r="D61" s="3" t="str">
        <f>IFERROR(INDEX(Gesamtaufstellung[Marge in %],MATCH(F61,Gesamtaufstellung[HSP Vk alpha],0)),"")</f>
        <v/>
      </c>
      <c r="E61" s="1" t="str">
        <f>IFERROR(INDEX(Gesamtaufstellung[Rechnungbetrag],MATCH('nach Verkäufer'!F61,Gesamtaufstellung[HSP Vk alpha],0)),"")</f>
        <v/>
      </c>
      <c r="F61" s="8" t="str">
        <f>IFERROR(_xlfn.AGGREGATE(15,6,Gesamtaufstellung[HSP Vk alpha],ROW()-3),"")</f>
        <v/>
      </c>
      <c r="G61" t="str">
        <f>IFERROR(INDEX(Gesamtaufstellung[Verkäufer],MATCH(nach_Verkäufer[HSP Vknr.],Gesamtaufstellung[HSP Vk alpha],0)),"")</f>
        <v/>
      </c>
    </row>
    <row r="62" spans="1:7" x14ac:dyDescent="0.2">
      <c r="A62" t="str">
        <f>IFERROR(INDEX(Gesamtaufstellung[Kd.nummer],MATCH(F62,Gesamtaufstellung[HSP Vk alpha],0)),"")</f>
        <v/>
      </c>
      <c r="B62" t="str">
        <f>IFERROR(INDEX(Gesamtaufstellung[Kunde],MATCH(F62,Gesamtaufstellung[HSP Vk alpha],0)),"")</f>
        <v/>
      </c>
      <c r="C62" s="7" t="str">
        <f>IFERROR(INDEX(Gesamtaufstellung[HSP Ums.],MATCH(F62,Gesamtaufstellung[HSP Vk alpha],0)),"")</f>
        <v/>
      </c>
      <c r="D62" s="3" t="str">
        <f>IFERROR(INDEX(Gesamtaufstellung[Marge in %],MATCH(F62,Gesamtaufstellung[HSP Vk alpha],0)),"")</f>
        <v/>
      </c>
      <c r="E62" s="1" t="str">
        <f>IFERROR(INDEX(Gesamtaufstellung[Rechnungbetrag],MATCH('nach Verkäufer'!F62,Gesamtaufstellung[HSP Vk alpha],0)),"")</f>
        <v/>
      </c>
      <c r="F62" s="8" t="str">
        <f>IFERROR(_xlfn.AGGREGATE(15,6,Gesamtaufstellung[HSP Vk alpha],ROW()-3),"")</f>
        <v/>
      </c>
      <c r="G62" t="str">
        <f>IFERROR(INDEX(Gesamtaufstellung[Verkäufer],MATCH(nach_Verkäufer[HSP Vknr.],Gesamtaufstellung[HSP Vk alpha],0)),"")</f>
        <v/>
      </c>
    </row>
    <row r="63" spans="1:7" x14ac:dyDescent="0.2">
      <c r="A63" t="str">
        <f>IFERROR(INDEX(Gesamtaufstellung[Kd.nummer],MATCH(F63,Gesamtaufstellung[HSP Vk alpha],0)),"")</f>
        <v/>
      </c>
      <c r="B63" t="str">
        <f>IFERROR(INDEX(Gesamtaufstellung[Kunde],MATCH(F63,Gesamtaufstellung[HSP Vk alpha],0)),"")</f>
        <v/>
      </c>
      <c r="C63" s="7" t="str">
        <f>IFERROR(INDEX(Gesamtaufstellung[HSP Ums.],MATCH(F63,Gesamtaufstellung[HSP Vk alpha],0)),"")</f>
        <v/>
      </c>
      <c r="D63" s="3" t="str">
        <f>IFERROR(INDEX(Gesamtaufstellung[Marge in %],MATCH(F63,Gesamtaufstellung[HSP Vk alpha],0)),"")</f>
        <v/>
      </c>
      <c r="E63" s="1" t="str">
        <f>IFERROR(INDEX(Gesamtaufstellung[Rechnungbetrag],MATCH('nach Verkäufer'!F63,Gesamtaufstellung[HSP Vk alpha],0)),"")</f>
        <v/>
      </c>
      <c r="F63" s="8" t="str">
        <f>IFERROR(_xlfn.AGGREGATE(15,6,Gesamtaufstellung[HSP Vk alpha],ROW()-3),"")</f>
        <v/>
      </c>
      <c r="G63" t="str">
        <f>IFERROR(INDEX(Gesamtaufstellung[Verkäufer],MATCH(nach_Verkäufer[HSP Vknr.],Gesamtaufstellung[HSP Vk alpha],0)),"")</f>
        <v/>
      </c>
    </row>
    <row r="64" spans="1:7" x14ac:dyDescent="0.2">
      <c r="A64" t="str">
        <f>IFERROR(INDEX(Gesamtaufstellung[Kd.nummer],MATCH(F64,Gesamtaufstellung[HSP Vk alpha],0)),"")</f>
        <v/>
      </c>
      <c r="B64" t="str">
        <f>IFERROR(INDEX(Gesamtaufstellung[Kunde],MATCH(F64,Gesamtaufstellung[HSP Vk alpha],0)),"")</f>
        <v/>
      </c>
      <c r="C64" s="7" t="str">
        <f>IFERROR(INDEX(Gesamtaufstellung[HSP Ums.],MATCH(F64,Gesamtaufstellung[HSP Vk alpha],0)),"")</f>
        <v/>
      </c>
      <c r="D64" s="3" t="str">
        <f>IFERROR(INDEX(Gesamtaufstellung[Marge in %],MATCH(F64,Gesamtaufstellung[HSP Vk alpha],0)),"")</f>
        <v/>
      </c>
      <c r="E64" s="1" t="str">
        <f>IFERROR(INDEX(Gesamtaufstellung[Rechnungbetrag],MATCH('nach Verkäufer'!F64,Gesamtaufstellung[HSP Vk alpha],0)),"")</f>
        <v/>
      </c>
      <c r="F64" s="8" t="str">
        <f>IFERROR(_xlfn.AGGREGATE(15,6,Gesamtaufstellung[HSP Vk alpha],ROW()-3),"")</f>
        <v/>
      </c>
      <c r="G64" t="str">
        <f>IFERROR(INDEX(Gesamtaufstellung[Verkäufer],MATCH(nach_Verkäufer[HSP Vknr.],Gesamtaufstellung[HSP Vk alpha],0)),"")</f>
        <v/>
      </c>
    </row>
    <row r="65" spans="1:7" x14ac:dyDescent="0.2">
      <c r="A65" t="str">
        <f>IFERROR(INDEX(Gesamtaufstellung[Kd.nummer],MATCH(F65,Gesamtaufstellung[HSP Vk alpha],0)),"")</f>
        <v/>
      </c>
      <c r="B65" t="str">
        <f>IFERROR(INDEX(Gesamtaufstellung[Kunde],MATCH(F65,Gesamtaufstellung[HSP Vk alpha],0)),"")</f>
        <v/>
      </c>
      <c r="C65" s="7" t="str">
        <f>IFERROR(INDEX(Gesamtaufstellung[HSP Ums.],MATCH(F65,Gesamtaufstellung[HSP Vk alpha],0)),"")</f>
        <v/>
      </c>
      <c r="D65" s="3" t="str">
        <f>IFERROR(INDEX(Gesamtaufstellung[Marge in %],MATCH(F65,Gesamtaufstellung[HSP Vk alpha],0)),"")</f>
        <v/>
      </c>
      <c r="E65" s="1" t="str">
        <f>IFERROR(INDEX(Gesamtaufstellung[Rechnungbetrag],MATCH('nach Verkäufer'!F65,Gesamtaufstellung[HSP Vk alpha],0)),"")</f>
        <v/>
      </c>
      <c r="F65" s="8" t="str">
        <f>IFERROR(_xlfn.AGGREGATE(15,6,Gesamtaufstellung[HSP Vk alpha],ROW()-3),"")</f>
        <v/>
      </c>
      <c r="G65" t="str">
        <f>IFERROR(INDEX(Gesamtaufstellung[Verkäufer],MATCH(nach_Verkäufer[HSP Vknr.],Gesamtaufstellung[HSP Vk alpha],0)),"")</f>
        <v/>
      </c>
    </row>
    <row r="66" spans="1:7" x14ac:dyDescent="0.2">
      <c r="A66" t="str">
        <f>IFERROR(INDEX(Gesamtaufstellung[Kd.nummer],MATCH(F66,Gesamtaufstellung[HSP Vk alpha],0)),"")</f>
        <v/>
      </c>
      <c r="B66" t="str">
        <f>IFERROR(INDEX(Gesamtaufstellung[Kunde],MATCH(F66,Gesamtaufstellung[HSP Vk alpha],0)),"")</f>
        <v/>
      </c>
      <c r="C66" s="7" t="str">
        <f>IFERROR(INDEX(Gesamtaufstellung[HSP Ums.],MATCH(F66,Gesamtaufstellung[HSP Vk alpha],0)),"")</f>
        <v/>
      </c>
      <c r="D66" s="3" t="str">
        <f>IFERROR(INDEX(Gesamtaufstellung[Marge in %],MATCH(F66,Gesamtaufstellung[HSP Vk alpha],0)),"")</f>
        <v/>
      </c>
      <c r="E66" s="1" t="str">
        <f>IFERROR(INDEX(Gesamtaufstellung[Rechnungbetrag],MATCH('nach Verkäufer'!F66,Gesamtaufstellung[HSP Vk alpha],0)),"")</f>
        <v/>
      </c>
      <c r="F66" s="8" t="str">
        <f>IFERROR(_xlfn.AGGREGATE(15,6,Gesamtaufstellung[HSP Vk alpha],ROW()-3),"")</f>
        <v/>
      </c>
      <c r="G66" t="str">
        <f>IFERROR(INDEX(Gesamtaufstellung[Verkäufer],MATCH(nach_Verkäufer[HSP Vknr.],Gesamtaufstellung[HSP Vk alpha],0)),"")</f>
        <v/>
      </c>
    </row>
    <row r="67" spans="1:7" x14ac:dyDescent="0.2">
      <c r="A67" t="str">
        <f>IFERROR(INDEX(Gesamtaufstellung[Kd.nummer],MATCH(F67,Gesamtaufstellung[HSP Vk alpha],0)),"")</f>
        <v/>
      </c>
      <c r="B67" t="str">
        <f>IFERROR(INDEX(Gesamtaufstellung[Kunde],MATCH(F67,Gesamtaufstellung[HSP Vk alpha],0)),"")</f>
        <v/>
      </c>
      <c r="C67" s="7" t="str">
        <f>IFERROR(INDEX(Gesamtaufstellung[HSP Ums.],MATCH(F67,Gesamtaufstellung[HSP Vk alpha],0)),"")</f>
        <v/>
      </c>
      <c r="D67" s="3" t="str">
        <f>IFERROR(INDEX(Gesamtaufstellung[Marge in %],MATCH(F67,Gesamtaufstellung[HSP Vk alpha],0)),"")</f>
        <v/>
      </c>
      <c r="E67" s="1" t="str">
        <f>IFERROR(INDEX(Gesamtaufstellung[Rechnungbetrag],MATCH('nach Verkäufer'!F67,Gesamtaufstellung[HSP Vk alpha],0)),"")</f>
        <v/>
      </c>
      <c r="F67" s="8" t="str">
        <f>IFERROR(_xlfn.AGGREGATE(15,6,Gesamtaufstellung[HSP Vk alpha],ROW()-3),"")</f>
        <v/>
      </c>
      <c r="G67" t="str">
        <f>IFERROR(INDEX(Gesamtaufstellung[Verkäufer],MATCH(nach_Verkäufer[HSP Vknr.],Gesamtaufstellung[HSP Vk alpha],0)),"")</f>
        <v/>
      </c>
    </row>
    <row r="68" spans="1:7" x14ac:dyDescent="0.2">
      <c r="A68" t="str">
        <f>IFERROR(INDEX(Gesamtaufstellung[Kd.nummer],MATCH(F68,Gesamtaufstellung[HSP Vk alpha],0)),"")</f>
        <v/>
      </c>
      <c r="B68" t="str">
        <f>IFERROR(INDEX(Gesamtaufstellung[Kunde],MATCH(F68,Gesamtaufstellung[HSP Vk alpha],0)),"")</f>
        <v/>
      </c>
      <c r="C68" s="7" t="str">
        <f>IFERROR(INDEX(Gesamtaufstellung[HSP Ums.],MATCH(F68,Gesamtaufstellung[HSP Vk alpha],0)),"")</f>
        <v/>
      </c>
      <c r="D68" s="3" t="str">
        <f>IFERROR(INDEX(Gesamtaufstellung[Marge in %],MATCH(F68,Gesamtaufstellung[HSP Vk alpha],0)),"")</f>
        <v/>
      </c>
      <c r="E68" s="1" t="str">
        <f>IFERROR(INDEX(Gesamtaufstellung[Rechnungbetrag],MATCH('nach Verkäufer'!F68,Gesamtaufstellung[HSP Vk alpha],0)),"")</f>
        <v/>
      </c>
      <c r="F68" s="8" t="str">
        <f>IFERROR(_xlfn.AGGREGATE(15,6,Gesamtaufstellung[HSP Vk alpha],ROW()-3),"")</f>
        <v/>
      </c>
      <c r="G68" t="str">
        <f>IFERROR(INDEX(Gesamtaufstellung[Verkäufer],MATCH(nach_Verkäufer[HSP Vknr.],Gesamtaufstellung[HSP Vk alpha],0)),"")</f>
        <v/>
      </c>
    </row>
    <row r="69" spans="1:7" x14ac:dyDescent="0.2">
      <c r="A69" t="str">
        <f>IFERROR(INDEX(Gesamtaufstellung[Kd.nummer],MATCH(F69,Gesamtaufstellung[HSP Vk alpha],0)),"")</f>
        <v/>
      </c>
      <c r="B69" t="str">
        <f>IFERROR(INDEX(Gesamtaufstellung[Kunde],MATCH(F69,Gesamtaufstellung[HSP Vk alpha],0)),"")</f>
        <v/>
      </c>
      <c r="C69" s="7" t="str">
        <f>IFERROR(INDEX(Gesamtaufstellung[HSP Ums.],MATCH(F69,Gesamtaufstellung[HSP Vk alpha],0)),"")</f>
        <v/>
      </c>
      <c r="D69" s="3" t="str">
        <f>IFERROR(INDEX(Gesamtaufstellung[Marge in %],MATCH(F69,Gesamtaufstellung[HSP Vk alpha],0)),"")</f>
        <v/>
      </c>
      <c r="E69" s="1" t="str">
        <f>IFERROR(INDEX(Gesamtaufstellung[Rechnungbetrag],MATCH('nach Verkäufer'!F69,Gesamtaufstellung[HSP Vk alpha],0)),"")</f>
        <v/>
      </c>
      <c r="F69" s="8" t="str">
        <f>IFERROR(_xlfn.AGGREGATE(15,6,Gesamtaufstellung[HSP Vk alpha],ROW()-3),"")</f>
        <v/>
      </c>
      <c r="G69" t="str">
        <f>IFERROR(INDEX(Gesamtaufstellung[Verkäufer],MATCH(nach_Verkäufer[HSP Vknr.],Gesamtaufstellung[HSP Vk alpha],0)),"")</f>
        <v/>
      </c>
    </row>
    <row r="70" spans="1:7" x14ac:dyDescent="0.2">
      <c r="A70" t="str">
        <f>IFERROR(INDEX(Gesamtaufstellung[Kd.nummer],MATCH(F70,Gesamtaufstellung[HSP Vk alpha],0)),"")</f>
        <v/>
      </c>
      <c r="B70" t="str">
        <f>IFERROR(INDEX(Gesamtaufstellung[Kunde],MATCH(F70,Gesamtaufstellung[HSP Vk alpha],0)),"")</f>
        <v/>
      </c>
      <c r="C70" s="7" t="str">
        <f>IFERROR(INDEX(Gesamtaufstellung[HSP Ums.],MATCH(F70,Gesamtaufstellung[HSP Vk alpha],0)),"")</f>
        <v/>
      </c>
      <c r="D70" s="3" t="str">
        <f>IFERROR(INDEX(Gesamtaufstellung[Marge in %],MATCH(F70,Gesamtaufstellung[HSP Vk alpha],0)),"")</f>
        <v/>
      </c>
      <c r="E70" s="1" t="str">
        <f>IFERROR(INDEX(Gesamtaufstellung[Rechnungbetrag],MATCH('nach Verkäufer'!F70,Gesamtaufstellung[HSP Vk alpha],0)),"")</f>
        <v/>
      </c>
      <c r="F70" s="8" t="str">
        <f>IFERROR(_xlfn.AGGREGATE(15,6,Gesamtaufstellung[HSP Vk alpha],ROW()-3),"")</f>
        <v/>
      </c>
      <c r="G70" t="str">
        <f>IFERROR(INDEX(Gesamtaufstellung[Verkäufer],MATCH(nach_Verkäufer[HSP Vknr.],Gesamtaufstellung[HSP Vk alpha],0)),"")</f>
        <v/>
      </c>
    </row>
    <row r="71" spans="1:7" x14ac:dyDescent="0.2">
      <c r="A71" t="str">
        <f>IFERROR(INDEX(Gesamtaufstellung[Kd.nummer],MATCH(F71,Gesamtaufstellung[HSP Vk alpha],0)),"")</f>
        <v/>
      </c>
      <c r="B71" t="str">
        <f>IFERROR(INDEX(Gesamtaufstellung[Kunde],MATCH(F71,Gesamtaufstellung[HSP Vk alpha],0)),"")</f>
        <v/>
      </c>
      <c r="C71" s="7" t="str">
        <f>IFERROR(INDEX(Gesamtaufstellung[HSP Ums.],MATCH(F71,Gesamtaufstellung[HSP Vk alpha],0)),"")</f>
        <v/>
      </c>
      <c r="D71" s="3" t="str">
        <f>IFERROR(INDEX(Gesamtaufstellung[Marge in %],MATCH(F71,Gesamtaufstellung[HSP Vk alpha],0)),"")</f>
        <v/>
      </c>
      <c r="E71" s="1" t="str">
        <f>IFERROR(INDEX(Gesamtaufstellung[Rechnungbetrag],MATCH('nach Verkäufer'!F71,Gesamtaufstellung[HSP Vk alpha],0)),"")</f>
        <v/>
      </c>
      <c r="F71" s="8" t="str">
        <f>IFERROR(_xlfn.AGGREGATE(15,6,Gesamtaufstellung[HSP Vk alpha],ROW()-3),"")</f>
        <v/>
      </c>
      <c r="G71" t="str">
        <f>IFERROR(INDEX(Gesamtaufstellung[Verkäufer],MATCH(nach_Verkäufer[HSP Vknr.],Gesamtaufstellung[HSP Vk alpha],0)),"")</f>
        <v/>
      </c>
    </row>
    <row r="72" spans="1:7" x14ac:dyDescent="0.2">
      <c r="A72" t="str">
        <f>IFERROR(INDEX(Gesamtaufstellung[Kd.nummer],MATCH(F72,Gesamtaufstellung[HSP Vk alpha],0)),"")</f>
        <v/>
      </c>
      <c r="B72" t="str">
        <f>IFERROR(INDEX(Gesamtaufstellung[Kunde],MATCH(F72,Gesamtaufstellung[HSP Vk alpha],0)),"")</f>
        <v/>
      </c>
      <c r="C72" s="7" t="str">
        <f>IFERROR(INDEX(Gesamtaufstellung[HSP Ums.],MATCH(F72,Gesamtaufstellung[HSP Vk alpha],0)),"")</f>
        <v/>
      </c>
      <c r="D72" s="3" t="str">
        <f>IFERROR(INDEX(Gesamtaufstellung[Marge in %],MATCH(F72,Gesamtaufstellung[HSP Vk alpha],0)),"")</f>
        <v/>
      </c>
      <c r="E72" s="1" t="str">
        <f>IFERROR(INDEX(Gesamtaufstellung[Rechnungbetrag],MATCH('nach Verkäufer'!F72,Gesamtaufstellung[HSP Vk alpha],0)),"")</f>
        <v/>
      </c>
      <c r="F72" s="8" t="str">
        <f>IFERROR(_xlfn.AGGREGATE(15,6,Gesamtaufstellung[HSP Vk alpha],ROW()-3),"")</f>
        <v/>
      </c>
      <c r="G72" t="str">
        <f>IFERROR(INDEX(Gesamtaufstellung[Verkäufer],MATCH(nach_Verkäufer[HSP Vknr.],Gesamtaufstellung[HSP Vk alpha],0)),"")</f>
        <v/>
      </c>
    </row>
    <row r="73" spans="1:7" x14ac:dyDescent="0.2">
      <c r="A73" t="str">
        <f>IFERROR(INDEX(Gesamtaufstellung[Kd.nummer],MATCH(F73,Gesamtaufstellung[HSP Vk alpha],0)),"")</f>
        <v/>
      </c>
      <c r="B73" t="str">
        <f>IFERROR(INDEX(Gesamtaufstellung[Kunde],MATCH(F73,Gesamtaufstellung[HSP Vk alpha],0)),"")</f>
        <v/>
      </c>
      <c r="C73" s="7" t="str">
        <f>IFERROR(INDEX(Gesamtaufstellung[HSP Ums.],MATCH(F73,Gesamtaufstellung[HSP Vk alpha],0)),"")</f>
        <v/>
      </c>
      <c r="D73" s="3" t="str">
        <f>IFERROR(INDEX(Gesamtaufstellung[Marge in %],MATCH(F73,Gesamtaufstellung[HSP Vk alpha],0)),"")</f>
        <v/>
      </c>
      <c r="E73" s="1" t="str">
        <f>IFERROR(INDEX(Gesamtaufstellung[Rechnungbetrag],MATCH('nach Verkäufer'!F73,Gesamtaufstellung[HSP Vk alpha],0)),"")</f>
        <v/>
      </c>
      <c r="F73" s="8" t="str">
        <f>IFERROR(_xlfn.AGGREGATE(15,6,Gesamtaufstellung[HSP Vk alpha],ROW()-3),"")</f>
        <v/>
      </c>
      <c r="G73" t="str">
        <f>IFERROR(INDEX(Gesamtaufstellung[Verkäufer],MATCH(nach_Verkäufer[HSP Vknr.],Gesamtaufstellung[HSP Vk alpha],0)),"")</f>
        <v/>
      </c>
    </row>
    <row r="74" spans="1:7" x14ac:dyDescent="0.2">
      <c r="A74" t="str">
        <f>IFERROR(INDEX(Gesamtaufstellung[Kd.nummer],MATCH(F74,Gesamtaufstellung[HSP Vk alpha],0)),"")</f>
        <v/>
      </c>
      <c r="B74" t="str">
        <f>IFERROR(INDEX(Gesamtaufstellung[Kunde],MATCH(F74,Gesamtaufstellung[HSP Vk alpha],0)),"")</f>
        <v/>
      </c>
      <c r="C74" s="7" t="str">
        <f>IFERROR(INDEX(Gesamtaufstellung[HSP Ums.],MATCH(F74,Gesamtaufstellung[HSP Vk alpha],0)),"")</f>
        <v/>
      </c>
      <c r="D74" s="3" t="str">
        <f>IFERROR(INDEX(Gesamtaufstellung[Marge in %],MATCH(F74,Gesamtaufstellung[HSP Vk alpha],0)),"")</f>
        <v/>
      </c>
      <c r="E74" s="1" t="str">
        <f>IFERROR(INDEX(Gesamtaufstellung[Rechnungbetrag],MATCH('nach Verkäufer'!F74,Gesamtaufstellung[HSP Vk alpha],0)),"")</f>
        <v/>
      </c>
      <c r="F74" s="8" t="str">
        <f>IFERROR(_xlfn.AGGREGATE(15,6,Gesamtaufstellung[HSP Vk alpha],ROW()-3),"")</f>
        <v/>
      </c>
      <c r="G74" t="str">
        <f>IFERROR(INDEX(Gesamtaufstellung[Verkäufer],MATCH(nach_Verkäufer[HSP Vknr.],Gesamtaufstellung[HSP Vk alpha],0)),"")</f>
        <v/>
      </c>
    </row>
    <row r="75" spans="1:7" x14ac:dyDescent="0.2">
      <c r="A75" t="str">
        <f>IFERROR(INDEX(Gesamtaufstellung[Kd.nummer],MATCH(F75,Gesamtaufstellung[HSP Vk alpha],0)),"")</f>
        <v/>
      </c>
      <c r="B75" t="str">
        <f>IFERROR(INDEX(Gesamtaufstellung[Kunde],MATCH(F75,Gesamtaufstellung[HSP Vk alpha],0)),"")</f>
        <v/>
      </c>
      <c r="C75" s="7" t="str">
        <f>IFERROR(INDEX(Gesamtaufstellung[HSP Ums.],MATCH(F75,Gesamtaufstellung[HSP Vk alpha],0)),"")</f>
        <v/>
      </c>
      <c r="D75" s="3" t="str">
        <f>IFERROR(INDEX(Gesamtaufstellung[Marge in %],MATCH(F75,Gesamtaufstellung[HSP Vk alpha],0)),"")</f>
        <v/>
      </c>
      <c r="E75" s="1" t="str">
        <f>IFERROR(INDEX(Gesamtaufstellung[Rechnungbetrag],MATCH('nach Verkäufer'!F75,Gesamtaufstellung[HSP Vk alpha],0)),"")</f>
        <v/>
      </c>
      <c r="F75" s="8" t="str">
        <f>IFERROR(_xlfn.AGGREGATE(15,6,Gesamtaufstellung[HSP Vk alpha],ROW()-3),"")</f>
        <v/>
      </c>
      <c r="G75" t="str">
        <f>IFERROR(INDEX(Gesamtaufstellung[Verkäufer],MATCH(nach_Verkäufer[HSP Vknr.],Gesamtaufstellung[HSP Vk alpha],0)),"")</f>
        <v/>
      </c>
    </row>
    <row r="76" spans="1:7" x14ac:dyDescent="0.2">
      <c r="A76" t="str">
        <f>IFERROR(INDEX(Gesamtaufstellung[Kd.nummer],MATCH(F76,Gesamtaufstellung[HSP Vk alpha],0)),"")</f>
        <v/>
      </c>
      <c r="B76" t="str">
        <f>IFERROR(INDEX(Gesamtaufstellung[Kunde],MATCH(F76,Gesamtaufstellung[HSP Vk alpha],0)),"")</f>
        <v/>
      </c>
      <c r="C76" s="7" t="str">
        <f>IFERROR(INDEX(Gesamtaufstellung[HSP Ums.],MATCH(F76,Gesamtaufstellung[HSP Vk alpha],0)),"")</f>
        <v/>
      </c>
      <c r="D76" s="3" t="str">
        <f>IFERROR(INDEX(Gesamtaufstellung[Marge in %],MATCH(F76,Gesamtaufstellung[HSP Vk alpha],0)),"")</f>
        <v/>
      </c>
      <c r="E76" s="1" t="str">
        <f>IFERROR(INDEX(Gesamtaufstellung[Rechnungbetrag],MATCH('nach Verkäufer'!F76,Gesamtaufstellung[HSP Vk alpha],0)),"")</f>
        <v/>
      </c>
      <c r="F76" s="8" t="str">
        <f>IFERROR(_xlfn.AGGREGATE(15,6,Gesamtaufstellung[HSP Vk alpha],ROW()-3),"")</f>
        <v/>
      </c>
      <c r="G76" t="str">
        <f>IFERROR(INDEX(Gesamtaufstellung[Verkäufer],MATCH(nach_Verkäufer[HSP Vknr.],Gesamtaufstellung[HSP Vk alpha],0)),"")</f>
        <v/>
      </c>
    </row>
    <row r="77" spans="1:7" x14ac:dyDescent="0.2">
      <c r="A77" t="str">
        <f>IFERROR(INDEX(Gesamtaufstellung[Kd.nummer],MATCH(F77,Gesamtaufstellung[HSP Vk alpha],0)),"")</f>
        <v/>
      </c>
      <c r="B77" t="str">
        <f>IFERROR(INDEX(Gesamtaufstellung[Kunde],MATCH(F77,Gesamtaufstellung[HSP Vk alpha],0)),"")</f>
        <v/>
      </c>
      <c r="C77" s="7" t="str">
        <f>IFERROR(INDEX(Gesamtaufstellung[HSP Ums.],MATCH(F77,Gesamtaufstellung[HSP Vk alpha],0)),"")</f>
        <v/>
      </c>
      <c r="D77" s="3" t="str">
        <f>IFERROR(INDEX(Gesamtaufstellung[Marge in %],MATCH(F77,Gesamtaufstellung[HSP Vk alpha],0)),"")</f>
        <v/>
      </c>
      <c r="E77" s="1" t="str">
        <f>IFERROR(INDEX(Gesamtaufstellung[Rechnungbetrag],MATCH('nach Verkäufer'!F77,Gesamtaufstellung[HSP Vk alpha],0)),"")</f>
        <v/>
      </c>
      <c r="F77" s="8" t="str">
        <f>IFERROR(_xlfn.AGGREGATE(15,6,Gesamtaufstellung[HSP Vk alpha],ROW()-3),"")</f>
        <v/>
      </c>
      <c r="G77" t="str">
        <f>IFERROR(INDEX(Gesamtaufstellung[Verkäufer],MATCH(nach_Verkäufer[HSP Vknr.],Gesamtaufstellung[HSP Vk alpha],0)),"")</f>
        <v/>
      </c>
    </row>
    <row r="78" spans="1:7" x14ac:dyDescent="0.2">
      <c r="A78" t="str">
        <f>IFERROR(INDEX(Gesamtaufstellung[Kd.nummer],MATCH(F78,Gesamtaufstellung[HSP Vk alpha],0)),"")</f>
        <v/>
      </c>
      <c r="B78" t="str">
        <f>IFERROR(INDEX(Gesamtaufstellung[Kunde],MATCH(F78,Gesamtaufstellung[HSP Vk alpha],0)),"")</f>
        <v/>
      </c>
      <c r="C78" s="7" t="str">
        <f>IFERROR(INDEX(Gesamtaufstellung[HSP Ums.],MATCH(F78,Gesamtaufstellung[HSP Vk alpha],0)),"")</f>
        <v/>
      </c>
      <c r="D78" s="3" t="str">
        <f>IFERROR(INDEX(Gesamtaufstellung[Marge in %],MATCH(F78,Gesamtaufstellung[HSP Vk alpha],0)),"")</f>
        <v/>
      </c>
      <c r="E78" s="1" t="str">
        <f>IFERROR(INDEX(Gesamtaufstellung[Rechnungbetrag],MATCH('nach Verkäufer'!F78,Gesamtaufstellung[HSP Vk alpha],0)),"")</f>
        <v/>
      </c>
      <c r="F78" s="8" t="str">
        <f>IFERROR(_xlfn.AGGREGATE(15,6,Gesamtaufstellung[HSP Vk alpha],ROW()-3),"")</f>
        <v/>
      </c>
      <c r="G78" t="str">
        <f>IFERROR(INDEX(Gesamtaufstellung[Verkäufer],MATCH(nach_Verkäufer[HSP Vknr.],Gesamtaufstellung[HSP Vk alpha],0)),"")</f>
        <v/>
      </c>
    </row>
    <row r="79" spans="1:7" x14ac:dyDescent="0.2">
      <c r="A79" t="str">
        <f>IFERROR(INDEX(Gesamtaufstellung[Kd.nummer],MATCH(F79,Gesamtaufstellung[HSP Vk alpha],0)),"")</f>
        <v/>
      </c>
      <c r="B79" t="str">
        <f>IFERROR(INDEX(Gesamtaufstellung[Kunde],MATCH(F79,Gesamtaufstellung[HSP Vk alpha],0)),"")</f>
        <v/>
      </c>
      <c r="C79" s="7" t="str">
        <f>IFERROR(INDEX(Gesamtaufstellung[HSP Ums.],MATCH(F79,Gesamtaufstellung[HSP Vk alpha],0)),"")</f>
        <v/>
      </c>
      <c r="D79" s="3" t="str">
        <f>IFERROR(INDEX(Gesamtaufstellung[Marge in %],MATCH(F79,Gesamtaufstellung[HSP Vk alpha],0)),"")</f>
        <v/>
      </c>
      <c r="E79" s="1" t="str">
        <f>IFERROR(INDEX(Gesamtaufstellung[Rechnungbetrag],MATCH('nach Verkäufer'!F79,Gesamtaufstellung[HSP Vk alpha],0)),"")</f>
        <v/>
      </c>
      <c r="F79" s="8" t="str">
        <f>IFERROR(_xlfn.AGGREGATE(15,6,Gesamtaufstellung[HSP Vk alpha],ROW()-3),"")</f>
        <v/>
      </c>
      <c r="G79" t="str">
        <f>IFERROR(INDEX(Gesamtaufstellung[Verkäufer],MATCH(nach_Verkäufer[HSP Vknr.],Gesamtaufstellung[HSP Vk alpha],0)),"")</f>
        <v/>
      </c>
    </row>
    <row r="80" spans="1:7" x14ac:dyDescent="0.2">
      <c r="A80" t="str">
        <f>IFERROR(INDEX(Gesamtaufstellung[Kd.nummer],MATCH(F80,Gesamtaufstellung[HSP Vk alpha],0)),"")</f>
        <v/>
      </c>
      <c r="B80" t="str">
        <f>IFERROR(INDEX(Gesamtaufstellung[Kunde],MATCH(F80,Gesamtaufstellung[HSP Vk alpha],0)),"")</f>
        <v/>
      </c>
      <c r="C80" s="7" t="str">
        <f>IFERROR(INDEX(Gesamtaufstellung[HSP Ums.],MATCH(F80,Gesamtaufstellung[HSP Vk alpha],0)),"")</f>
        <v/>
      </c>
      <c r="D80" s="3" t="str">
        <f>IFERROR(INDEX(Gesamtaufstellung[Marge in %],MATCH(F80,Gesamtaufstellung[HSP Vk alpha],0)),"")</f>
        <v/>
      </c>
      <c r="E80" s="1" t="str">
        <f>IFERROR(INDEX(Gesamtaufstellung[Rechnungbetrag],MATCH('nach Verkäufer'!F80,Gesamtaufstellung[HSP Vk alpha],0)),"")</f>
        <v/>
      </c>
      <c r="F80" s="8" t="str">
        <f>IFERROR(_xlfn.AGGREGATE(15,6,Gesamtaufstellung[HSP Vk alpha],ROW()-3),"")</f>
        <v/>
      </c>
      <c r="G80" t="str">
        <f>IFERROR(INDEX(Gesamtaufstellung[Verkäufer],MATCH(nach_Verkäufer[HSP Vknr.],Gesamtaufstellung[HSP Vk alpha],0)),"")</f>
        <v/>
      </c>
    </row>
    <row r="81" spans="1:7" x14ac:dyDescent="0.2">
      <c r="A81" t="str">
        <f>IFERROR(INDEX(Gesamtaufstellung[Kd.nummer],MATCH(F81,Gesamtaufstellung[HSP Vk alpha],0)),"")</f>
        <v/>
      </c>
      <c r="B81" t="str">
        <f>IFERROR(INDEX(Gesamtaufstellung[Kunde],MATCH(F81,Gesamtaufstellung[HSP Vk alpha],0)),"")</f>
        <v/>
      </c>
      <c r="C81" s="7" t="str">
        <f>IFERROR(INDEX(Gesamtaufstellung[HSP Ums.],MATCH(F81,Gesamtaufstellung[HSP Vk alpha],0)),"")</f>
        <v/>
      </c>
      <c r="D81" s="3" t="str">
        <f>IFERROR(INDEX(Gesamtaufstellung[Marge in %],MATCH(F81,Gesamtaufstellung[HSP Vk alpha],0)),"")</f>
        <v/>
      </c>
      <c r="E81" s="1" t="str">
        <f>IFERROR(INDEX(Gesamtaufstellung[Rechnungbetrag],MATCH('nach Verkäufer'!F81,Gesamtaufstellung[HSP Vk alpha],0)),"")</f>
        <v/>
      </c>
      <c r="F81" s="8" t="str">
        <f>IFERROR(_xlfn.AGGREGATE(15,6,Gesamtaufstellung[HSP Vk alpha],ROW()-3),"")</f>
        <v/>
      </c>
      <c r="G81" t="str">
        <f>IFERROR(INDEX(Gesamtaufstellung[Verkäufer],MATCH(nach_Verkäufer[HSP Vknr.],Gesamtaufstellung[HSP Vk alpha],0)),"")</f>
        <v/>
      </c>
    </row>
    <row r="82" spans="1:7" x14ac:dyDescent="0.2">
      <c r="A82" t="str">
        <f>IFERROR(INDEX(Gesamtaufstellung[Kd.nummer],MATCH(F82,Gesamtaufstellung[HSP Vk alpha],0)),"")</f>
        <v/>
      </c>
      <c r="B82" t="str">
        <f>IFERROR(INDEX(Gesamtaufstellung[Kunde],MATCH(F82,Gesamtaufstellung[HSP Vk alpha],0)),"")</f>
        <v/>
      </c>
      <c r="C82" s="7" t="str">
        <f>IFERROR(INDEX(Gesamtaufstellung[HSP Ums.],MATCH(F82,Gesamtaufstellung[HSP Vk alpha],0)),"")</f>
        <v/>
      </c>
      <c r="D82" s="3" t="str">
        <f>IFERROR(INDEX(Gesamtaufstellung[Marge in %],MATCH(F82,Gesamtaufstellung[HSP Vk alpha],0)),"")</f>
        <v/>
      </c>
      <c r="E82" s="1" t="str">
        <f>IFERROR(INDEX(Gesamtaufstellung[Rechnungbetrag],MATCH('nach Verkäufer'!F82,Gesamtaufstellung[HSP Vk alpha],0)),"")</f>
        <v/>
      </c>
      <c r="F82" s="8" t="str">
        <f>IFERROR(_xlfn.AGGREGATE(15,6,Gesamtaufstellung[HSP Vk alpha],ROW()-3),"")</f>
        <v/>
      </c>
      <c r="G82" t="str">
        <f>IFERROR(INDEX(Gesamtaufstellung[Verkäufer],MATCH(nach_Verkäufer[HSP Vknr.],Gesamtaufstellung[HSP Vk alpha],0)),"")</f>
        <v/>
      </c>
    </row>
    <row r="83" spans="1:7" x14ac:dyDescent="0.2">
      <c r="A83" t="str">
        <f>IFERROR(INDEX(Gesamtaufstellung[Kd.nummer],MATCH(F83,Gesamtaufstellung[HSP Vk alpha],0)),"")</f>
        <v/>
      </c>
      <c r="B83" t="str">
        <f>IFERROR(INDEX(Gesamtaufstellung[Kunde],MATCH(F83,Gesamtaufstellung[HSP Vk alpha],0)),"")</f>
        <v/>
      </c>
      <c r="C83" s="7" t="str">
        <f>IFERROR(INDEX(Gesamtaufstellung[HSP Ums.],MATCH(F83,Gesamtaufstellung[HSP Vk alpha],0)),"")</f>
        <v/>
      </c>
      <c r="D83" s="3" t="str">
        <f>IFERROR(INDEX(Gesamtaufstellung[Marge in %],MATCH(F83,Gesamtaufstellung[HSP Vk alpha],0)),"")</f>
        <v/>
      </c>
      <c r="E83" s="1" t="str">
        <f>IFERROR(INDEX(Gesamtaufstellung[Rechnungbetrag],MATCH('nach Verkäufer'!F83,Gesamtaufstellung[HSP Vk alpha],0)),"")</f>
        <v/>
      </c>
      <c r="F83" s="8" t="str">
        <f>IFERROR(_xlfn.AGGREGATE(15,6,Gesamtaufstellung[HSP Vk alpha],ROW()-3),"")</f>
        <v/>
      </c>
      <c r="G83" t="str">
        <f>IFERROR(INDEX(Gesamtaufstellung[Verkäufer],MATCH(nach_Verkäufer[HSP Vknr.],Gesamtaufstellung[HSP Vk alpha],0)),"")</f>
        <v/>
      </c>
    </row>
    <row r="84" spans="1:7" x14ac:dyDescent="0.2">
      <c r="A84" t="str">
        <f>IFERROR(INDEX(Gesamtaufstellung[Kd.nummer],MATCH(F84,Gesamtaufstellung[HSP Vk alpha],0)),"")</f>
        <v/>
      </c>
      <c r="B84" t="str">
        <f>IFERROR(INDEX(Gesamtaufstellung[Kunde],MATCH(F84,Gesamtaufstellung[HSP Vk alpha],0)),"")</f>
        <v/>
      </c>
      <c r="C84" s="7" t="str">
        <f>IFERROR(INDEX(Gesamtaufstellung[HSP Ums.],MATCH(F84,Gesamtaufstellung[HSP Vk alpha],0)),"")</f>
        <v/>
      </c>
      <c r="D84" s="3" t="str">
        <f>IFERROR(INDEX(Gesamtaufstellung[Marge in %],MATCH(F84,Gesamtaufstellung[HSP Vk alpha],0)),"")</f>
        <v/>
      </c>
      <c r="E84" s="1" t="str">
        <f>IFERROR(INDEX(Gesamtaufstellung[Rechnungbetrag],MATCH('nach Verkäufer'!F84,Gesamtaufstellung[HSP Vk alpha],0)),"")</f>
        <v/>
      </c>
      <c r="F84" s="8" t="str">
        <f>IFERROR(_xlfn.AGGREGATE(15,6,Gesamtaufstellung[HSP Vk alpha],ROW()-3),"")</f>
        <v/>
      </c>
      <c r="G84" t="str">
        <f>IFERROR(INDEX(Gesamtaufstellung[Verkäufer],MATCH(nach_Verkäufer[HSP Vknr.],Gesamtaufstellung[HSP Vk alpha],0)),"")</f>
        <v/>
      </c>
    </row>
    <row r="85" spans="1:7" x14ac:dyDescent="0.2">
      <c r="A85" t="str">
        <f>IFERROR(INDEX(Gesamtaufstellung[Kd.nummer],MATCH(F85,Gesamtaufstellung[HSP Vk alpha],0)),"")</f>
        <v/>
      </c>
      <c r="B85" t="str">
        <f>IFERROR(INDEX(Gesamtaufstellung[Kunde],MATCH(F85,Gesamtaufstellung[HSP Vk alpha],0)),"")</f>
        <v/>
      </c>
      <c r="C85" s="7" t="str">
        <f>IFERROR(INDEX(Gesamtaufstellung[HSP Ums.],MATCH(F85,Gesamtaufstellung[HSP Vk alpha],0)),"")</f>
        <v/>
      </c>
      <c r="D85" s="3" t="str">
        <f>IFERROR(INDEX(Gesamtaufstellung[Marge in %],MATCH(F85,Gesamtaufstellung[HSP Vk alpha],0)),"")</f>
        <v/>
      </c>
      <c r="E85" s="1" t="str">
        <f>IFERROR(INDEX(Gesamtaufstellung[Rechnungbetrag],MATCH('nach Verkäufer'!F85,Gesamtaufstellung[HSP Vk alpha],0)),"")</f>
        <v/>
      </c>
      <c r="F85" s="8" t="str">
        <f>IFERROR(_xlfn.AGGREGATE(15,6,Gesamtaufstellung[HSP Vk alpha],ROW()-3),"")</f>
        <v/>
      </c>
      <c r="G85" t="str">
        <f>IFERROR(INDEX(Gesamtaufstellung[Verkäufer],MATCH(nach_Verkäufer[HSP Vknr.],Gesamtaufstellung[HSP Vk alpha],0)),"")</f>
        <v/>
      </c>
    </row>
    <row r="86" spans="1:7" x14ac:dyDescent="0.2">
      <c r="A86" t="str">
        <f>IFERROR(INDEX(Gesamtaufstellung[Kd.nummer],MATCH(F86,Gesamtaufstellung[HSP Vk alpha],0)),"")</f>
        <v/>
      </c>
      <c r="B86" t="str">
        <f>IFERROR(INDEX(Gesamtaufstellung[Kunde],MATCH(F86,Gesamtaufstellung[HSP Vk alpha],0)),"")</f>
        <v/>
      </c>
      <c r="C86" s="7" t="str">
        <f>IFERROR(INDEX(Gesamtaufstellung[HSP Ums.],MATCH(F86,Gesamtaufstellung[HSP Vk alpha],0)),"")</f>
        <v/>
      </c>
      <c r="D86" s="3" t="str">
        <f>IFERROR(INDEX(Gesamtaufstellung[Marge in %],MATCH(F86,Gesamtaufstellung[HSP Vk alpha],0)),"")</f>
        <v/>
      </c>
      <c r="E86" s="1" t="str">
        <f>IFERROR(INDEX(Gesamtaufstellung[Rechnungbetrag],MATCH('nach Verkäufer'!F86,Gesamtaufstellung[HSP Vk alpha],0)),"")</f>
        <v/>
      </c>
      <c r="F86" s="8" t="str">
        <f>IFERROR(_xlfn.AGGREGATE(15,6,Gesamtaufstellung[HSP Vk alpha],ROW()-3),"")</f>
        <v/>
      </c>
      <c r="G86" t="str">
        <f>IFERROR(INDEX(Gesamtaufstellung[Verkäufer],MATCH(nach_Verkäufer[HSP Vknr.],Gesamtaufstellung[HSP Vk alpha],0)),"")</f>
        <v/>
      </c>
    </row>
    <row r="87" spans="1:7" x14ac:dyDescent="0.2">
      <c r="A87" t="str">
        <f>IFERROR(INDEX(Gesamtaufstellung[Kd.nummer],MATCH(F87,Gesamtaufstellung[HSP Vk alpha],0)),"")</f>
        <v/>
      </c>
      <c r="B87" t="str">
        <f>IFERROR(INDEX(Gesamtaufstellung[Kunde],MATCH(F87,Gesamtaufstellung[HSP Vk alpha],0)),"")</f>
        <v/>
      </c>
      <c r="C87" s="7" t="str">
        <f>IFERROR(INDEX(Gesamtaufstellung[HSP Ums.],MATCH(F87,Gesamtaufstellung[HSP Vk alpha],0)),"")</f>
        <v/>
      </c>
      <c r="D87" s="3" t="str">
        <f>IFERROR(INDEX(Gesamtaufstellung[Marge in %],MATCH(F87,Gesamtaufstellung[HSP Vk alpha],0)),"")</f>
        <v/>
      </c>
      <c r="E87" s="1" t="str">
        <f>IFERROR(INDEX(Gesamtaufstellung[Rechnungbetrag],MATCH('nach Verkäufer'!F87,Gesamtaufstellung[HSP Vk alpha],0)),"")</f>
        <v/>
      </c>
      <c r="F87" s="8" t="str">
        <f>IFERROR(_xlfn.AGGREGATE(15,6,Gesamtaufstellung[HSP Vk alpha],ROW()-3),"")</f>
        <v/>
      </c>
      <c r="G87" t="str">
        <f>IFERROR(INDEX(Gesamtaufstellung[Verkäufer],MATCH(nach_Verkäufer[HSP Vknr.],Gesamtaufstellung[HSP Vk alpha],0)),"")</f>
        <v/>
      </c>
    </row>
    <row r="88" spans="1:7" x14ac:dyDescent="0.2">
      <c r="A88" t="str">
        <f>IFERROR(INDEX(Gesamtaufstellung[Kd.nummer],MATCH(F88,Gesamtaufstellung[HSP Vk alpha],0)),"")</f>
        <v/>
      </c>
      <c r="B88" t="str">
        <f>IFERROR(INDEX(Gesamtaufstellung[Kunde],MATCH(F88,Gesamtaufstellung[HSP Vk alpha],0)),"")</f>
        <v/>
      </c>
      <c r="C88" s="7" t="str">
        <f>IFERROR(INDEX(Gesamtaufstellung[HSP Ums.],MATCH(F88,Gesamtaufstellung[HSP Vk alpha],0)),"")</f>
        <v/>
      </c>
      <c r="D88" s="3" t="str">
        <f>IFERROR(INDEX(Gesamtaufstellung[Marge in %],MATCH(F88,Gesamtaufstellung[HSP Vk alpha],0)),"")</f>
        <v/>
      </c>
      <c r="E88" s="1" t="str">
        <f>IFERROR(INDEX(Gesamtaufstellung[Rechnungbetrag],MATCH('nach Verkäufer'!F88,Gesamtaufstellung[HSP Vk alpha],0)),"")</f>
        <v/>
      </c>
      <c r="F88" s="8" t="str">
        <f>IFERROR(_xlfn.AGGREGATE(15,6,Gesamtaufstellung[HSP Vk alpha],ROW()-3),"")</f>
        <v/>
      </c>
      <c r="G88" t="str">
        <f>IFERROR(INDEX(Gesamtaufstellung[Verkäufer],MATCH(nach_Verkäufer[HSP Vknr.],Gesamtaufstellung[HSP Vk alpha],0)),"")</f>
        <v/>
      </c>
    </row>
    <row r="89" spans="1:7" x14ac:dyDescent="0.2">
      <c r="A89" t="str">
        <f>IFERROR(INDEX(Gesamtaufstellung[Kd.nummer],MATCH(F89,Gesamtaufstellung[HSP Vk alpha],0)),"")</f>
        <v/>
      </c>
      <c r="B89" t="str">
        <f>IFERROR(INDEX(Gesamtaufstellung[Kunde],MATCH(F89,Gesamtaufstellung[HSP Vk alpha],0)),"")</f>
        <v/>
      </c>
      <c r="C89" s="7" t="str">
        <f>IFERROR(INDEX(Gesamtaufstellung[HSP Ums.],MATCH(F89,Gesamtaufstellung[HSP Vk alpha],0)),"")</f>
        <v/>
      </c>
      <c r="D89" s="3" t="str">
        <f>IFERROR(INDEX(Gesamtaufstellung[Marge in %],MATCH(F89,Gesamtaufstellung[HSP Vk alpha],0)),"")</f>
        <v/>
      </c>
      <c r="E89" s="1" t="str">
        <f>IFERROR(INDEX(Gesamtaufstellung[Rechnungbetrag],MATCH('nach Verkäufer'!F89,Gesamtaufstellung[HSP Vk alpha],0)),"")</f>
        <v/>
      </c>
      <c r="F89" s="8" t="str">
        <f>IFERROR(_xlfn.AGGREGATE(15,6,Gesamtaufstellung[HSP Vk alpha],ROW()-3),"")</f>
        <v/>
      </c>
      <c r="G89" t="str">
        <f>IFERROR(INDEX(Gesamtaufstellung[Verkäufer],MATCH(nach_Verkäufer[HSP Vknr.],Gesamtaufstellung[HSP Vk alpha],0)),"")</f>
        <v/>
      </c>
    </row>
    <row r="90" spans="1:7" x14ac:dyDescent="0.2">
      <c r="A90" t="str">
        <f>IFERROR(INDEX(Gesamtaufstellung[Kd.nummer],MATCH(F90,Gesamtaufstellung[HSP Vk alpha],0)),"")</f>
        <v/>
      </c>
      <c r="B90" t="str">
        <f>IFERROR(INDEX(Gesamtaufstellung[Kunde],MATCH(F90,Gesamtaufstellung[HSP Vk alpha],0)),"")</f>
        <v/>
      </c>
      <c r="C90" s="7" t="str">
        <f>IFERROR(INDEX(Gesamtaufstellung[HSP Ums.],MATCH(F90,Gesamtaufstellung[HSP Vk alpha],0)),"")</f>
        <v/>
      </c>
      <c r="D90" s="3" t="str">
        <f>IFERROR(INDEX(Gesamtaufstellung[Marge in %],MATCH(F90,Gesamtaufstellung[HSP Vk alpha],0)),"")</f>
        <v/>
      </c>
      <c r="E90" s="1" t="str">
        <f>IFERROR(INDEX(Gesamtaufstellung[Rechnungbetrag],MATCH('nach Verkäufer'!F90,Gesamtaufstellung[HSP Vk alpha],0)),"")</f>
        <v/>
      </c>
      <c r="F90" s="8" t="str">
        <f>IFERROR(_xlfn.AGGREGATE(15,6,Gesamtaufstellung[HSP Vk alpha],ROW()-3),"")</f>
        <v/>
      </c>
      <c r="G90" t="str">
        <f>IFERROR(INDEX(Gesamtaufstellung[Verkäufer],MATCH(nach_Verkäufer[HSP Vknr.],Gesamtaufstellung[HSP Vk alpha],0)),"")</f>
        <v/>
      </c>
    </row>
    <row r="91" spans="1:7" x14ac:dyDescent="0.2">
      <c r="A91" t="str">
        <f>IFERROR(INDEX(Gesamtaufstellung[Kd.nummer],MATCH(F91,Gesamtaufstellung[HSP Vk alpha],0)),"")</f>
        <v/>
      </c>
      <c r="B91" t="str">
        <f>IFERROR(INDEX(Gesamtaufstellung[Kunde],MATCH(F91,Gesamtaufstellung[HSP Vk alpha],0)),"")</f>
        <v/>
      </c>
      <c r="C91" s="7" t="str">
        <f>IFERROR(INDEX(Gesamtaufstellung[HSP Ums.],MATCH(F91,Gesamtaufstellung[HSP Vk alpha],0)),"")</f>
        <v/>
      </c>
      <c r="D91" s="3" t="str">
        <f>IFERROR(INDEX(Gesamtaufstellung[Marge in %],MATCH(F91,Gesamtaufstellung[HSP Vk alpha],0)),"")</f>
        <v/>
      </c>
      <c r="E91" s="1" t="str">
        <f>IFERROR(INDEX(Gesamtaufstellung[Rechnungbetrag],MATCH('nach Verkäufer'!F91,Gesamtaufstellung[HSP Vk alpha],0)),"")</f>
        <v/>
      </c>
      <c r="F91" s="8" t="str">
        <f>IFERROR(_xlfn.AGGREGATE(15,6,Gesamtaufstellung[HSP Vk alpha],ROW()-3),"")</f>
        <v/>
      </c>
      <c r="G91" t="str">
        <f>IFERROR(INDEX(Gesamtaufstellung[Verkäufer],MATCH(nach_Verkäufer[HSP Vknr.],Gesamtaufstellung[HSP Vk alpha],0)),"")</f>
        <v/>
      </c>
    </row>
    <row r="92" spans="1:7" x14ac:dyDescent="0.2">
      <c r="A92" t="str">
        <f>IFERROR(INDEX(Gesamtaufstellung[Kd.nummer],MATCH(F92,Gesamtaufstellung[HSP Vk alpha],0)),"")</f>
        <v/>
      </c>
      <c r="B92" t="str">
        <f>IFERROR(INDEX(Gesamtaufstellung[Kunde],MATCH(F92,Gesamtaufstellung[HSP Vk alpha],0)),"")</f>
        <v/>
      </c>
      <c r="C92" s="7" t="str">
        <f>IFERROR(INDEX(Gesamtaufstellung[HSP Ums.],MATCH(F92,Gesamtaufstellung[HSP Vk alpha],0)),"")</f>
        <v/>
      </c>
      <c r="D92" s="3" t="str">
        <f>IFERROR(INDEX(Gesamtaufstellung[Marge in %],MATCH(F92,Gesamtaufstellung[HSP Vk alpha],0)),"")</f>
        <v/>
      </c>
      <c r="E92" s="1" t="str">
        <f>IFERROR(INDEX(Gesamtaufstellung[Rechnungbetrag],MATCH('nach Verkäufer'!F92,Gesamtaufstellung[HSP Vk alpha],0)),"")</f>
        <v/>
      </c>
      <c r="F92" s="8" t="str">
        <f>IFERROR(_xlfn.AGGREGATE(15,6,Gesamtaufstellung[HSP Vk alpha],ROW()-3),"")</f>
        <v/>
      </c>
      <c r="G92" t="str">
        <f>IFERROR(INDEX(Gesamtaufstellung[Verkäufer],MATCH(nach_Verkäufer[HSP Vknr.],Gesamtaufstellung[HSP Vk alpha],0)),"")</f>
        <v/>
      </c>
    </row>
    <row r="93" spans="1:7" x14ac:dyDescent="0.2">
      <c r="A93" t="str">
        <f>IFERROR(INDEX(Gesamtaufstellung[Kd.nummer],MATCH(F93,Gesamtaufstellung[HSP Vk alpha],0)),"")</f>
        <v/>
      </c>
      <c r="B93" t="str">
        <f>IFERROR(INDEX(Gesamtaufstellung[Kunde],MATCH(F93,Gesamtaufstellung[HSP Vk alpha],0)),"")</f>
        <v/>
      </c>
      <c r="C93" s="7" t="str">
        <f>IFERROR(INDEX(Gesamtaufstellung[HSP Ums.],MATCH(F93,Gesamtaufstellung[HSP Vk alpha],0)),"")</f>
        <v/>
      </c>
      <c r="D93" s="3" t="str">
        <f>IFERROR(INDEX(Gesamtaufstellung[Marge in %],MATCH(F93,Gesamtaufstellung[HSP Vk alpha],0)),"")</f>
        <v/>
      </c>
      <c r="E93" s="1" t="str">
        <f>IFERROR(INDEX(Gesamtaufstellung[Rechnungbetrag],MATCH('nach Verkäufer'!F93,Gesamtaufstellung[HSP Vk alpha],0)),"")</f>
        <v/>
      </c>
      <c r="F93" s="8" t="str">
        <f>IFERROR(_xlfn.AGGREGATE(15,6,Gesamtaufstellung[HSP Vk alpha],ROW()-3),"")</f>
        <v/>
      </c>
      <c r="G93" t="str">
        <f>IFERROR(INDEX(Gesamtaufstellung[Verkäufer],MATCH(nach_Verkäufer[HSP Vknr.],Gesamtaufstellung[HSP Vk alpha],0)),"")</f>
        <v/>
      </c>
    </row>
    <row r="94" spans="1:7" x14ac:dyDescent="0.2">
      <c r="A94" t="str">
        <f>IFERROR(INDEX(Gesamtaufstellung[Kd.nummer],MATCH(F94,Gesamtaufstellung[HSP Vk alpha],0)),"")</f>
        <v/>
      </c>
      <c r="B94" t="str">
        <f>IFERROR(INDEX(Gesamtaufstellung[Kunde],MATCH(F94,Gesamtaufstellung[HSP Vk alpha],0)),"")</f>
        <v/>
      </c>
      <c r="C94" s="7" t="str">
        <f>IFERROR(INDEX(Gesamtaufstellung[HSP Ums.],MATCH(F94,Gesamtaufstellung[HSP Vk alpha],0)),"")</f>
        <v/>
      </c>
      <c r="D94" s="3" t="str">
        <f>IFERROR(INDEX(Gesamtaufstellung[Marge in %],MATCH(F94,Gesamtaufstellung[HSP Vk alpha],0)),"")</f>
        <v/>
      </c>
      <c r="E94" s="1" t="str">
        <f>IFERROR(INDEX(Gesamtaufstellung[Rechnungbetrag],MATCH('nach Verkäufer'!F94,Gesamtaufstellung[HSP Vk alpha],0)),"")</f>
        <v/>
      </c>
      <c r="F94" s="8" t="str">
        <f>IFERROR(_xlfn.AGGREGATE(15,6,Gesamtaufstellung[HSP Vk alpha],ROW()-3),"")</f>
        <v/>
      </c>
      <c r="G94" t="str">
        <f>IFERROR(INDEX(Gesamtaufstellung[Verkäufer],MATCH(nach_Verkäufer[HSP Vknr.],Gesamtaufstellung[HSP Vk alpha],0)),"")</f>
        <v/>
      </c>
    </row>
    <row r="95" spans="1:7" x14ac:dyDescent="0.2">
      <c r="A95" t="str">
        <f>IFERROR(INDEX(Gesamtaufstellung[Kd.nummer],MATCH(F95,Gesamtaufstellung[HSP Vk alpha],0)),"")</f>
        <v/>
      </c>
      <c r="B95" t="str">
        <f>IFERROR(INDEX(Gesamtaufstellung[Kunde],MATCH(F95,Gesamtaufstellung[HSP Vk alpha],0)),"")</f>
        <v/>
      </c>
      <c r="C95" s="7" t="str">
        <f>IFERROR(INDEX(Gesamtaufstellung[HSP Ums.],MATCH(F95,Gesamtaufstellung[HSP Vk alpha],0)),"")</f>
        <v/>
      </c>
      <c r="D95" s="3" t="str">
        <f>IFERROR(INDEX(Gesamtaufstellung[Marge in %],MATCH(F95,Gesamtaufstellung[HSP Vk alpha],0)),"")</f>
        <v/>
      </c>
      <c r="E95" s="1" t="str">
        <f>IFERROR(INDEX(Gesamtaufstellung[Rechnungbetrag],MATCH('nach Verkäufer'!F95,Gesamtaufstellung[HSP Vk alpha],0)),"")</f>
        <v/>
      </c>
      <c r="F95" s="8" t="str">
        <f>IFERROR(_xlfn.AGGREGATE(15,6,Gesamtaufstellung[HSP Vk alpha],ROW()-3),"")</f>
        <v/>
      </c>
      <c r="G95" t="str">
        <f>IFERROR(INDEX(Gesamtaufstellung[Verkäufer],MATCH(nach_Verkäufer[HSP Vknr.],Gesamtaufstellung[HSP Vk alpha],0)),"")</f>
        <v/>
      </c>
    </row>
    <row r="96" spans="1:7" x14ac:dyDescent="0.2">
      <c r="A96" t="str">
        <f>IFERROR(INDEX(Gesamtaufstellung[Kd.nummer],MATCH(F96,Gesamtaufstellung[HSP Vk alpha],0)),"")</f>
        <v/>
      </c>
      <c r="B96" t="str">
        <f>IFERROR(INDEX(Gesamtaufstellung[Kunde],MATCH(F96,Gesamtaufstellung[HSP Vk alpha],0)),"")</f>
        <v/>
      </c>
      <c r="C96" s="7" t="str">
        <f>IFERROR(INDEX(Gesamtaufstellung[HSP Ums.],MATCH(F96,Gesamtaufstellung[HSP Vk alpha],0)),"")</f>
        <v/>
      </c>
      <c r="D96" s="3" t="str">
        <f>IFERROR(INDEX(Gesamtaufstellung[Marge in %],MATCH(F96,Gesamtaufstellung[HSP Vk alpha],0)),"")</f>
        <v/>
      </c>
      <c r="E96" s="1" t="str">
        <f>IFERROR(INDEX(Gesamtaufstellung[Rechnungbetrag],MATCH('nach Verkäufer'!F96,Gesamtaufstellung[HSP Vk alpha],0)),"")</f>
        <v/>
      </c>
      <c r="F96" s="8" t="str">
        <f>IFERROR(_xlfn.AGGREGATE(15,6,Gesamtaufstellung[HSP Vk alpha],ROW()-3),"")</f>
        <v/>
      </c>
      <c r="G96" t="str">
        <f>IFERROR(INDEX(Gesamtaufstellung[Verkäufer],MATCH(nach_Verkäufer[HSP Vknr.],Gesamtaufstellung[HSP Vk alpha],0)),"")</f>
        <v/>
      </c>
    </row>
    <row r="97" spans="1:7" x14ac:dyDescent="0.2">
      <c r="A97" t="str">
        <f>IFERROR(INDEX(Gesamtaufstellung[Kd.nummer],MATCH(F97,Gesamtaufstellung[HSP Vk alpha],0)),"")</f>
        <v/>
      </c>
      <c r="B97" t="str">
        <f>IFERROR(INDEX(Gesamtaufstellung[Kunde],MATCH(F97,Gesamtaufstellung[HSP Vk alpha],0)),"")</f>
        <v/>
      </c>
      <c r="C97" s="7" t="str">
        <f>IFERROR(INDEX(Gesamtaufstellung[HSP Ums.],MATCH(F97,Gesamtaufstellung[HSP Vk alpha],0)),"")</f>
        <v/>
      </c>
      <c r="D97" s="3" t="str">
        <f>IFERROR(INDEX(Gesamtaufstellung[Marge in %],MATCH(F97,Gesamtaufstellung[HSP Vk alpha],0)),"")</f>
        <v/>
      </c>
      <c r="E97" s="1" t="str">
        <f>IFERROR(INDEX(Gesamtaufstellung[Rechnungbetrag],MATCH('nach Verkäufer'!F97,Gesamtaufstellung[HSP Vk alpha],0)),"")</f>
        <v/>
      </c>
      <c r="F97" s="8" t="str">
        <f>IFERROR(_xlfn.AGGREGATE(15,6,Gesamtaufstellung[HSP Vk alpha],ROW()-3),"")</f>
        <v/>
      </c>
      <c r="G97" t="str">
        <f>IFERROR(INDEX(Gesamtaufstellung[Verkäufer],MATCH(nach_Verkäufer[HSP Vknr.],Gesamtaufstellung[HSP Vk alpha],0)),"")</f>
        <v/>
      </c>
    </row>
    <row r="98" spans="1:7" x14ac:dyDescent="0.2">
      <c r="A98" t="str">
        <f>IFERROR(INDEX(Gesamtaufstellung[Kd.nummer],MATCH(F98,Gesamtaufstellung[HSP Vk alpha],0)),"")</f>
        <v/>
      </c>
      <c r="B98" t="str">
        <f>IFERROR(INDEX(Gesamtaufstellung[Kunde],MATCH(F98,Gesamtaufstellung[HSP Vk alpha],0)),"")</f>
        <v/>
      </c>
      <c r="C98" s="7" t="str">
        <f>IFERROR(INDEX(Gesamtaufstellung[HSP Ums.],MATCH(F98,Gesamtaufstellung[HSP Vk alpha],0)),"")</f>
        <v/>
      </c>
      <c r="D98" s="3" t="str">
        <f>IFERROR(INDEX(Gesamtaufstellung[Marge in %],MATCH(F98,Gesamtaufstellung[HSP Vk alpha],0)),"")</f>
        <v/>
      </c>
      <c r="E98" s="1" t="str">
        <f>IFERROR(INDEX(Gesamtaufstellung[Rechnungbetrag],MATCH('nach Verkäufer'!F98,Gesamtaufstellung[HSP Vk alpha],0)),"")</f>
        <v/>
      </c>
      <c r="F98" s="8" t="str">
        <f>IFERROR(_xlfn.AGGREGATE(15,6,Gesamtaufstellung[HSP Vk alpha],ROW()-3),"")</f>
        <v/>
      </c>
      <c r="G98" t="str">
        <f>IFERROR(INDEX(Gesamtaufstellung[Verkäufer],MATCH(nach_Verkäufer[HSP Vknr.],Gesamtaufstellung[HSP Vk alpha],0)),"")</f>
        <v/>
      </c>
    </row>
    <row r="99" spans="1:7" x14ac:dyDescent="0.2">
      <c r="A99" t="str">
        <f>IFERROR(INDEX(Gesamtaufstellung[Kd.nummer],MATCH(F99,Gesamtaufstellung[HSP Vk alpha],0)),"")</f>
        <v/>
      </c>
      <c r="B99" t="str">
        <f>IFERROR(INDEX(Gesamtaufstellung[Kunde],MATCH(F99,Gesamtaufstellung[HSP Vk alpha],0)),"")</f>
        <v/>
      </c>
      <c r="C99" s="7" t="str">
        <f>IFERROR(INDEX(Gesamtaufstellung[HSP Ums.],MATCH(F99,Gesamtaufstellung[HSP Vk alpha],0)),"")</f>
        <v/>
      </c>
      <c r="D99" s="3" t="str">
        <f>IFERROR(INDEX(Gesamtaufstellung[Marge in %],MATCH(F99,Gesamtaufstellung[HSP Vk alpha],0)),"")</f>
        <v/>
      </c>
      <c r="E99" s="1" t="str">
        <f>IFERROR(INDEX(Gesamtaufstellung[Rechnungbetrag],MATCH('nach Verkäufer'!F99,Gesamtaufstellung[HSP Vk alpha],0)),"")</f>
        <v/>
      </c>
      <c r="F99" s="8" t="str">
        <f>IFERROR(_xlfn.AGGREGATE(15,6,Gesamtaufstellung[HSP Vk alpha],ROW()-3),"")</f>
        <v/>
      </c>
      <c r="G99" t="str">
        <f>IFERROR(INDEX(Gesamtaufstellung[Verkäufer],MATCH(nach_Verkäufer[HSP Vknr.],Gesamtaufstellung[HSP Vk alpha],0)),"")</f>
        <v/>
      </c>
    </row>
    <row r="100" spans="1:7" x14ac:dyDescent="0.2">
      <c r="A100" t="str">
        <f>IFERROR(INDEX(Gesamtaufstellung[Kd.nummer],MATCH(F100,Gesamtaufstellung[HSP Vk alpha],0)),"")</f>
        <v/>
      </c>
      <c r="B100" t="str">
        <f>IFERROR(INDEX(Gesamtaufstellung[Kunde],MATCH(F100,Gesamtaufstellung[HSP Vk alpha],0)),"")</f>
        <v/>
      </c>
      <c r="C100" s="7" t="str">
        <f>IFERROR(INDEX(Gesamtaufstellung[HSP Ums.],MATCH(F100,Gesamtaufstellung[HSP Vk alpha],0)),"")</f>
        <v/>
      </c>
      <c r="D100" s="3" t="str">
        <f>IFERROR(INDEX(Gesamtaufstellung[Marge in %],MATCH(F100,Gesamtaufstellung[HSP Vk alpha],0)),"")</f>
        <v/>
      </c>
      <c r="E100" s="1" t="str">
        <f>IFERROR(INDEX(Gesamtaufstellung[Rechnungbetrag],MATCH('nach Verkäufer'!F100,Gesamtaufstellung[HSP Vk alpha],0)),"")</f>
        <v/>
      </c>
      <c r="F100" s="8" t="str">
        <f>IFERROR(_xlfn.AGGREGATE(15,6,Gesamtaufstellung[HSP Vk alpha],ROW()-3),"")</f>
        <v/>
      </c>
      <c r="G100" t="str">
        <f>IFERROR(INDEX(Gesamtaufstellung[Verkäufer],MATCH(nach_Verkäufer[HSP Vknr.],Gesamtaufstellung[HSP Vk alpha],0)),"")</f>
        <v/>
      </c>
    </row>
    <row r="101" spans="1:7" x14ac:dyDescent="0.2">
      <c r="A101" t="str">
        <f>IFERROR(INDEX(Gesamtaufstellung[Kd.nummer],MATCH(F101,Gesamtaufstellung[HSP Vk alpha],0)),"")</f>
        <v/>
      </c>
      <c r="B101" t="str">
        <f>IFERROR(INDEX(Gesamtaufstellung[Kunde],MATCH(F101,Gesamtaufstellung[HSP Vk alpha],0)),"")</f>
        <v/>
      </c>
      <c r="C101" s="7" t="str">
        <f>IFERROR(INDEX(Gesamtaufstellung[HSP Ums.],MATCH(F101,Gesamtaufstellung[HSP Vk alpha],0)),"")</f>
        <v/>
      </c>
      <c r="D101" s="3" t="str">
        <f>IFERROR(INDEX(Gesamtaufstellung[Marge in %],MATCH(F101,Gesamtaufstellung[HSP Vk alpha],0)),"")</f>
        <v/>
      </c>
      <c r="E101" s="1" t="str">
        <f>IFERROR(INDEX(Gesamtaufstellung[Rechnungbetrag],MATCH('nach Verkäufer'!F101,Gesamtaufstellung[HSP Vk alpha],0)),"")</f>
        <v/>
      </c>
      <c r="F101" s="8" t="str">
        <f>IFERROR(_xlfn.AGGREGATE(15,6,Gesamtaufstellung[HSP Vk alpha],ROW()-3),"")</f>
        <v/>
      </c>
      <c r="G101" t="str">
        <f>IFERROR(INDEX(Gesamtaufstellung[Verkäufer],MATCH(nach_Verkäufer[HSP Vknr.],Gesamtaufstellung[HSP Vk alpha],0)),"")</f>
        <v/>
      </c>
    </row>
    <row r="102" spans="1:7" x14ac:dyDescent="0.2">
      <c r="A102" t="str">
        <f>IFERROR(INDEX(Gesamtaufstellung[Kd.nummer],MATCH(F102,Gesamtaufstellung[HSP Vk alpha],0)),"")</f>
        <v/>
      </c>
      <c r="B102" t="str">
        <f>IFERROR(INDEX(Gesamtaufstellung[Kunde],MATCH(F102,Gesamtaufstellung[HSP Vk alpha],0)),"")</f>
        <v/>
      </c>
      <c r="C102" s="7" t="str">
        <f>IFERROR(INDEX(Gesamtaufstellung[HSP Ums.],MATCH(F102,Gesamtaufstellung[HSP Vk alpha],0)),"")</f>
        <v/>
      </c>
      <c r="D102" s="3" t="str">
        <f>IFERROR(INDEX(Gesamtaufstellung[Marge in %],MATCH(F102,Gesamtaufstellung[HSP Vk alpha],0)),"")</f>
        <v/>
      </c>
      <c r="E102" s="1" t="str">
        <f>IFERROR(INDEX(Gesamtaufstellung[Rechnungbetrag],MATCH('nach Verkäufer'!F102,Gesamtaufstellung[HSP Vk alpha],0)),"")</f>
        <v/>
      </c>
      <c r="F102" s="8" t="str">
        <f>IFERROR(_xlfn.AGGREGATE(15,6,Gesamtaufstellung[HSP Vk alpha],ROW()-3),"")</f>
        <v/>
      </c>
      <c r="G102" t="str">
        <f>IFERROR(INDEX(Gesamtaufstellung[Verkäufer],MATCH(nach_Verkäufer[HSP Vknr.],Gesamtaufstellung[HSP Vk alpha],0)),"")</f>
        <v/>
      </c>
    </row>
    <row r="103" spans="1:7" x14ac:dyDescent="0.2">
      <c r="A103" t="str">
        <f>IFERROR(INDEX(Gesamtaufstellung[Kd.nummer],MATCH(F103,Gesamtaufstellung[HSP Vk alpha],0)),"")</f>
        <v/>
      </c>
      <c r="B103" t="str">
        <f>IFERROR(INDEX(Gesamtaufstellung[Kunde],MATCH(F103,Gesamtaufstellung[HSP Vk alpha],0)),"")</f>
        <v/>
      </c>
      <c r="C103" s="7" t="str">
        <f>IFERROR(INDEX(Gesamtaufstellung[HSP Ums.],MATCH(F103,Gesamtaufstellung[HSP Vk alpha],0)),"")</f>
        <v/>
      </c>
      <c r="D103" s="3" t="str">
        <f>IFERROR(INDEX(Gesamtaufstellung[Marge in %],MATCH(F103,Gesamtaufstellung[HSP Vk alpha],0)),"")</f>
        <v/>
      </c>
      <c r="E103" s="1" t="str">
        <f>IFERROR(INDEX(Gesamtaufstellung[Rechnungbetrag],MATCH('nach Verkäufer'!F103,Gesamtaufstellung[HSP Vk alpha],0)),"")</f>
        <v/>
      </c>
      <c r="F103" s="8" t="str">
        <f>IFERROR(_xlfn.AGGREGATE(15,6,Gesamtaufstellung[HSP Vk alpha],ROW()-3),"")</f>
        <v/>
      </c>
      <c r="G103" t="str">
        <f>IFERROR(INDEX(Gesamtaufstellung[Verkäufer],MATCH(nach_Verkäufer[HSP Vknr.],Gesamtaufstellung[HSP Vk alpha],0)),"")</f>
        <v/>
      </c>
    </row>
    <row r="104" spans="1:7" x14ac:dyDescent="0.2">
      <c r="A104" t="str">
        <f>IFERROR(INDEX(Gesamtaufstellung[Kd.nummer],MATCH(F104,Gesamtaufstellung[HSP Vk alpha],0)),"")</f>
        <v/>
      </c>
      <c r="B104" t="str">
        <f>IFERROR(INDEX(Gesamtaufstellung[Kunde],MATCH(F104,Gesamtaufstellung[HSP Vk alpha],0)),"")</f>
        <v/>
      </c>
      <c r="C104" s="7" t="str">
        <f>IFERROR(INDEX(Gesamtaufstellung[HSP Ums.],MATCH(F104,Gesamtaufstellung[HSP Vk alpha],0)),"")</f>
        <v/>
      </c>
      <c r="D104" s="3" t="str">
        <f>IFERROR(INDEX(Gesamtaufstellung[Marge in %],MATCH(F104,Gesamtaufstellung[HSP Vk alpha],0)),"")</f>
        <v/>
      </c>
      <c r="E104" s="1" t="str">
        <f>IFERROR(INDEX(Gesamtaufstellung[Rechnungbetrag],MATCH('nach Verkäufer'!F104,Gesamtaufstellung[HSP Vk alpha],0)),"")</f>
        <v/>
      </c>
      <c r="F104" s="8" t="str">
        <f>IFERROR(_xlfn.AGGREGATE(15,6,Gesamtaufstellung[HSP Vk alpha],ROW()-3),"")</f>
        <v/>
      </c>
      <c r="G104" t="str">
        <f>IFERROR(INDEX(Gesamtaufstellung[Verkäufer],MATCH(nach_Verkäufer[HSP Vknr.],Gesamtaufstellung[HSP Vk alpha],0)),"")</f>
        <v/>
      </c>
    </row>
    <row r="105" spans="1:7" x14ac:dyDescent="0.2">
      <c r="A105" t="str">
        <f>IFERROR(INDEX(Gesamtaufstellung[Kd.nummer],MATCH(F105,Gesamtaufstellung[HSP Vk alpha],0)),"")</f>
        <v/>
      </c>
      <c r="B105" t="str">
        <f>IFERROR(INDEX(Gesamtaufstellung[Kunde],MATCH(F105,Gesamtaufstellung[HSP Vk alpha],0)),"")</f>
        <v/>
      </c>
      <c r="C105" s="7" t="str">
        <f>IFERROR(INDEX(Gesamtaufstellung[HSP Ums.],MATCH(F105,Gesamtaufstellung[HSP Vk alpha],0)),"")</f>
        <v/>
      </c>
      <c r="D105" s="3" t="str">
        <f>IFERROR(INDEX(Gesamtaufstellung[Marge in %],MATCH(F105,Gesamtaufstellung[HSP Vk alpha],0)),"")</f>
        <v/>
      </c>
      <c r="E105" s="1" t="str">
        <f>IFERROR(INDEX(Gesamtaufstellung[Rechnungbetrag],MATCH('nach Verkäufer'!F105,Gesamtaufstellung[HSP Vk alpha],0)),"")</f>
        <v/>
      </c>
      <c r="F105" s="8" t="str">
        <f>IFERROR(_xlfn.AGGREGATE(15,6,Gesamtaufstellung[HSP Vk alpha],ROW()-3),"")</f>
        <v/>
      </c>
      <c r="G105" t="str">
        <f>IFERROR(INDEX(Gesamtaufstellung[Verkäufer],MATCH(nach_Verkäufer[HSP Vknr.],Gesamtaufstellung[HSP Vk alpha],0)),"")</f>
        <v/>
      </c>
    </row>
    <row r="106" spans="1:7" x14ac:dyDescent="0.2">
      <c r="A106" t="str">
        <f>IFERROR(INDEX(Gesamtaufstellung[Kd.nummer],MATCH(F106,Gesamtaufstellung[HSP Vk alpha],0)),"")</f>
        <v/>
      </c>
      <c r="B106" t="str">
        <f>IFERROR(INDEX(Gesamtaufstellung[Kunde],MATCH(F106,Gesamtaufstellung[HSP Vk alpha],0)),"")</f>
        <v/>
      </c>
      <c r="C106" s="7" t="str">
        <f>IFERROR(INDEX(Gesamtaufstellung[HSP Ums.],MATCH(F106,Gesamtaufstellung[HSP Vk alpha],0)),"")</f>
        <v/>
      </c>
      <c r="D106" s="3" t="str">
        <f>IFERROR(INDEX(Gesamtaufstellung[Marge in %],MATCH(F106,Gesamtaufstellung[HSP Vk alpha],0)),"")</f>
        <v/>
      </c>
      <c r="E106" s="1" t="str">
        <f>IFERROR(INDEX(Gesamtaufstellung[Rechnungbetrag],MATCH('nach Verkäufer'!F106,Gesamtaufstellung[HSP Vk alpha],0)),"")</f>
        <v/>
      </c>
      <c r="F106" s="8" t="str">
        <f>IFERROR(_xlfn.AGGREGATE(15,6,Gesamtaufstellung[HSP Vk alpha],ROW()-3),"")</f>
        <v/>
      </c>
      <c r="G106" t="str">
        <f>IFERROR(INDEX(Gesamtaufstellung[Verkäufer],MATCH(nach_Verkäufer[HSP Vknr.],Gesamtaufstellung[HSP Vk alpha],0)),"")</f>
        <v/>
      </c>
    </row>
    <row r="107" spans="1:7" x14ac:dyDescent="0.2">
      <c r="A107" t="str">
        <f>IFERROR(INDEX(Gesamtaufstellung[Kd.nummer],MATCH(F107,Gesamtaufstellung[HSP Vk alpha],0)),"")</f>
        <v/>
      </c>
      <c r="B107" t="str">
        <f>IFERROR(INDEX(Gesamtaufstellung[Kunde],MATCH(F107,Gesamtaufstellung[HSP Vk alpha],0)),"")</f>
        <v/>
      </c>
      <c r="C107" s="7" t="str">
        <f>IFERROR(INDEX(Gesamtaufstellung[HSP Ums.],MATCH(F107,Gesamtaufstellung[HSP Vk alpha],0)),"")</f>
        <v/>
      </c>
      <c r="D107" s="3" t="str">
        <f>IFERROR(INDEX(Gesamtaufstellung[Marge in %],MATCH(F107,Gesamtaufstellung[HSP Vk alpha],0)),"")</f>
        <v/>
      </c>
      <c r="E107" s="1" t="str">
        <f>IFERROR(INDEX(Gesamtaufstellung[Rechnungbetrag],MATCH('nach Verkäufer'!F107,Gesamtaufstellung[HSP Vk alpha],0)),"")</f>
        <v/>
      </c>
      <c r="F107" s="8" t="str">
        <f>IFERROR(_xlfn.AGGREGATE(15,6,Gesamtaufstellung[HSP Vk alpha],ROW()-3),"")</f>
        <v/>
      </c>
      <c r="G107" t="str">
        <f>IFERROR(INDEX(Gesamtaufstellung[Verkäufer],MATCH(nach_Verkäufer[HSP Vknr.],Gesamtaufstellung[HSP Vk alpha],0)),"")</f>
        <v/>
      </c>
    </row>
    <row r="108" spans="1:7" x14ac:dyDescent="0.2">
      <c r="A108" t="str">
        <f>IFERROR(INDEX(Gesamtaufstellung[Kd.nummer],MATCH(F108,Gesamtaufstellung[HSP Vk alpha],0)),"")</f>
        <v/>
      </c>
      <c r="B108" t="str">
        <f>IFERROR(INDEX(Gesamtaufstellung[Kunde],MATCH(F108,Gesamtaufstellung[HSP Vk alpha],0)),"")</f>
        <v/>
      </c>
      <c r="C108" s="7" t="str">
        <f>IFERROR(INDEX(Gesamtaufstellung[HSP Ums.],MATCH(F108,Gesamtaufstellung[HSP Vk alpha],0)),"")</f>
        <v/>
      </c>
      <c r="D108" s="3" t="str">
        <f>IFERROR(INDEX(Gesamtaufstellung[Marge in %],MATCH(F108,Gesamtaufstellung[HSP Vk alpha],0)),"")</f>
        <v/>
      </c>
      <c r="E108" s="1" t="str">
        <f>IFERROR(INDEX(Gesamtaufstellung[Rechnungbetrag],MATCH('nach Verkäufer'!F108,Gesamtaufstellung[HSP Vk alpha],0)),"")</f>
        <v/>
      </c>
      <c r="F108" s="8" t="str">
        <f>IFERROR(_xlfn.AGGREGATE(15,6,Gesamtaufstellung[HSP Vk alpha],ROW()-3),"")</f>
        <v/>
      </c>
      <c r="G108" t="str">
        <f>IFERROR(INDEX(Gesamtaufstellung[Verkäufer],MATCH(nach_Verkäufer[HSP Vknr.],Gesamtaufstellung[HSP Vk alpha],0)),"")</f>
        <v/>
      </c>
    </row>
    <row r="109" spans="1:7" x14ac:dyDescent="0.2">
      <c r="A109" t="str">
        <f>IFERROR(INDEX(Gesamtaufstellung[Kd.nummer],MATCH(F109,Gesamtaufstellung[HSP Vk alpha],0)),"")</f>
        <v/>
      </c>
      <c r="B109" t="str">
        <f>IFERROR(INDEX(Gesamtaufstellung[Kunde],MATCH(F109,Gesamtaufstellung[HSP Vk alpha],0)),"")</f>
        <v/>
      </c>
      <c r="C109" s="7" t="str">
        <f>IFERROR(INDEX(Gesamtaufstellung[HSP Ums.],MATCH(F109,Gesamtaufstellung[HSP Vk alpha],0)),"")</f>
        <v/>
      </c>
      <c r="D109" s="3" t="str">
        <f>IFERROR(INDEX(Gesamtaufstellung[Marge in %],MATCH(F109,Gesamtaufstellung[HSP Vk alpha],0)),"")</f>
        <v/>
      </c>
      <c r="E109" s="1" t="str">
        <f>IFERROR(INDEX(Gesamtaufstellung[Rechnungbetrag],MATCH('nach Verkäufer'!F109,Gesamtaufstellung[HSP Vk alpha],0)),"")</f>
        <v/>
      </c>
      <c r="F109" s="8" t="str">
        <f>IFERROR(_xlfn.AGGREGATE(15,6,Gesamtaufstellung[HSP Vk alpha],ROW()-3),"")</f>
        <v/>
      </c>
      <c r="G109" t="str">
        <f>IFERROR(INDEX(Gesamtaufstellung[Verkäufer],MATCH(nach_Verkäufer[HSP Vknr.],Gesamtaufstellung[HSP Vk alpha],0)),"")</f>
        <v/>
      </c>
    </row>
    <row r="110" spans="1:7" x14ac:dyDescent="0.2">
      <c r="A110" t="str">
        <f>IFERROR(INDEX(Gesamtaufstellung[Kd.nummer],MATCH(F110,Gesamtaufstellung[HSP Vk alpha],0)),"")</f>
        <v/>
      </c>
      <c r="B110" t="str">
        <f>IFERROR(INDEX(Gesamtaufstellung[Kunde],MATCH(F110,Gesamtaufstellung[HSP Vk alpha],0)),"")</f>
        <v/>
      </c>
      <c r="C110" s="7" t="str">
        <f>IFERROR(INDEX(Gesamtaufstellung[HSP Ums.],MATCH(F110,Gesamtaufstellung[HSP Vk alpha],0)),"")</f>
        <v/>
      </c>
      <c r="D110" s="3" t="str">
        <f>IFERROR(INDEX(Gesamtaufstellung[Marge in %],MATCH(F110,Gesamtaufstellung[HSP Vk alpha],0)),"")</f>
        <v/>
      </c>
      <c r="E110" s="1" t="str">
        <f>IFERROR(INDEX(Gesamtaufstellung[Rechnungbetrag],MATCH('nach Verkäufer'!F110,Gesamtaufstellung[HSP Vk alpha],0)),"")</f>
        <v/>
      </c>
      <c r="F110" s="8" t="str">
        <f>IFERROR(_xlfn.AGGREGATE(15,6,Gesamtaufstellung[HSP Vk alpha],ROW()-3),"")</f>
        <v/>
      </c>
      <c r="G110" t="str">
        <f>IFERROR(INDEX(Gesamtaufstellung[Verkäufer],MATCH(nach_Verkäufer[HSP Vknr.],Gesamtaufstellung[HSP Vk alpha],0)),"")</f>
        <v/>
      </c>
    </row>
    <row r="111" spans="1:7" x14ac:dyDescent="0.2">
      <c r="A111" t="str">
        <f>IFERROR(INDEX(Gesamtaufstellung[Kd.nummer],MATCH(F111,Gesamtaufstellung[HSP Vk alpha],0)),"")</f>
        <v/>
      </c>
      <c r="B111" t="str">
        <f>IFERROR(INDEX(Gesamtaufstellung[Kunde],MATCH(F111,Gesamtaufstellung[HSP Vk alpha],0)),"")</f>
        <v/>
      </c>
      <c r="C111" s="7" t="str">
        <f>IFERROR(INDEX(Gesamtaufstellung[HSP Ums.],MATCH(F111,Gesamtaufstellung[HSP Vk alpha],0)),"")</f>
        <v/>
      </c>
      <c r="D111" s="3" t="str">
        <f>IFERROR(INDEX(Gesamtaufstellung[Marge in %],MATCH(F111,Gesamtaufstellung[HSP Vk alpha],0)),"")</f>
        <v/>
      </c>
      <c r="E111" s="1" t="str">
        <f>IFERROR(INDEX(Gesamtaufstellung[Rechnungbetrag],MATCH('nach Verkäufer'!F111,Gesamtaufstellung[HSP Vk alpha],0)),"")</f>
        <v/>
      </c>
      <c r="F111" s="8" t="str">
        <f>IFERROR(_xlfn.AGGREGATE(15,6,Gesamtaufstellung[HSP Vk alpha],ROW()-3),"")</f>
        <v/>
      </c>
      <c r="G111" t="str">
        <f>IFERROR(INDEX(Gesamtaufstellung[Verkäufer],MATCH(nach_Verkäufer[HSP Vknr.],Gesamtaufstellung[HSP Vk alpha],0)),"")</f>
        <v/>
      </c>
    </row>
    <row r="112" spans="1:7" x14ac:dyDescent="0.2">
      <c r="A112" t="str">
        <f>IFERROR(INDEX(Gesamtaufstellung[Kd.nummer],MATCH(F112,Gesamtaufstellung[HSP Vk alpha],0)),"")</f>
        <v/>
      </c>
      <c r="B112" t="str">
        <f>IFERROR(INDEX(Gesamtaufstellung[Kunde],MATCH(F112,Gesamtaufstellung[HSP Vk alpha],0)),"")</f>
        <v/>
      </c>
      <c r="C112" s="7" t="str">
        <f>IFERROR(INDEX(Gesamtaufstellung[HSP Ums.],MATCH(F112,Gesamtaufstellung[HSP Vk alpha],0)),"")</f>
        <v/>
      </c>
      <c r="D112" s="3" t="str">
        <f>IFERROR(INDEX(Gesamtaufstellung[Marge in %],MATCH(F112,Gesamtaufstellung[HSP Vk alpha],0)),"")</f>
        <v/>
      </c>
      <c r="E112" s="1" t="str">
        <f>IFERROR(INDEX(Gesamtaufstellung[Rechnungbetrag],MATCH('nach Verkäufer'!F112,Gesamtaufstellung[HSP Vk alpha],0)),"")</f>
        <v/>
      </c>
      <c r="F112" s="8" t="str">
        <f>IFERROR(_xlfn.AGGREGATE(15,6,Gesamtaufstellung[HSP Vk alpha],ROW()-3),"")</f>
        <v/>
      </c>
      <c r="G112" t="str">
        <f>IFERROR(INDEX(Gesamtaufstellung[Verkäufer],MATCH(nach_Verkäufer[HSP Vknr.],Gesamtaufstellung[HSP Vk alpha],0)),"")</f>
        <v/>
      </c>
    </row>
    <row r="113" spans="1:7" x14ac:dyDescent="0.2">
      <c r="A113" t="str">
        <f>IFERROR(INDEX(Gesamtaufstellung[Kd.nummer],MATCH(F113,Gesamtaufstellung[HSP Vk alpha],0)),"")</f>
        <v/>
      </c>
      <c r="B113" t="str">
        <f>IFERROR(INDEX(Gesamtaufstellung[Kunde],MATCH(F113,Gesamtaufstellung[HSP Vk alpha],0)),"")</f>
        <v/>
      </c>
      <c r="C113" s="7" t="str">
        <f>IFERROR(INDEX(Gesamtaufstellung[HSP Ums.],MATCH(F113,Gesamtaufstellung[HSP Vk alpha],0)),"")</f>
        <v/>
      </c>
      <c r="D113" s="3" t="str">
        <f>IFERROR(INDEX(Gesamtaufstellung[Marge in %],MATCH(F113,Gesamtaufstellung[HSP Vk alpha],0)),"")</f>
        <v/>
      </c>
      <c r="E113" s="1" t="str">
        <f>IFERROR(INDEX(Gesamtaufstellung[Rechnungbetrag],MATCH('nach Verkäufer'!F113,Gesamtaufstellung[HSP Vk alpha],0)),"")</f>
        <v/>
      </c>
      <c r="F113" s="8" t="str">
        <f>IFERROR(_xlfn.AGGREGATE(15,6,Gesamtaufstellung[HSP Vk alpha],ROW()-3),"")</f>
        <v/>
      </c>
      <c r="G113" t="str">
        <f>IFERROR(INDEX(Gesamtaufstellung[Verkäufer],MATCH(nach_Verkäufer[HSP Vknr.],Gesamtaufstellung[HSP Vk alpha],0)),"")</f>
        <v/>
      </c>
    </row>
    <row r="114" spans="1:7" x14ac:dyDescent="0.2">
      <c r="A114" t="str">
        <f>IFERROR(INDEX(Gesamtaufstellung[Kd.nummer],MATCH(F114,Gesamtaufstellung[HSP Vk alpha],0)),"")</f>
        <v/>
      </c>
      <c r="B114" t="str">
        <f>IFERROR(INDEX(Gesamtaufstellung[Kunde],MATCH(F114,Gesamtaufstellung[HSP Vk alpha],0)),"")</f>
        <v/>
      </c>
      <c r="C114" s="7" t="str">
        <f>IFERROR(INDEX(Gesamtaufstellung[HSP Ums.],MATCH(F114,Gesamtaufstellung[HSP Vk alpha],0)),"")</f>
        <v/>
      </c>
      <c r="D114" s="3" t="str">
        <f>IFERROR(INDEX(Gesamtaufstellung[Marge in %],MATCH(F114,Gesamtaufstellung[HSP Vk alpha],0)),"")</f>
        <v/>
      </c>
      <c r="E114" s="1" t="str">
        <f>IFERROR(INDEX(Gesamtaufstellung[Rechnungbetrag],MATCH('nach Verkäufer'!F114,Gesamtaufstellung[HSP Vk alpha],0)),"")</f>
        <v/>
      </c>
      <c r="F114" s="8" t="str">
        <f>IFERROR(_xlfn.AGGREGATE(15,6,Gesamtaufstellung[HSP Vk alpha],ROW()-3),"")</f>
        <v/>
      </c>
      <c r="G114" t="str">
        <f>IFERROR(INDEX(Gesamtaufstellung[Verkäufer],MATCH(nach_Verkäufer[HSP Vknr.],Gesamtaufstellung[HSP Vk alpha],0)),"")</f>
        <v/>
      </c>
    </row>
    <row r="115" spans="1:7" x14ac:dyDescent="0.2">
      <c r="A115" t="str">
        <f>IFERROR(INDEX(Gesamtaufstellung[Kd.nummer],MATCH(F115,Gesamtaufstellung[HSP Vk alpha],0)),"")</f>
        <v/>
      </c>
      <c r="B115" t="str">
        <f>IFERROR(INDEX(Gesamtaufstellung[Kunde],MATCH(F115,Gesamtaufstellung[HSP Vk alpha],0)),"")</f>
        <v/>
      </c>
      <c r="C115" s="7" t="str">
        <f>IFERROR(INDEX(Gesamtaufstellung[HSP Ums.],MATCH(F115,Gesamtaufstellung[HSP Vk alpha],0)),"")</f>
        <v/>
      </c>
      <c r="D115" s="3" t="str">
        <f>IFERROR(INDEX(Gesamtaufstellung[Marge in %],MATCH(F115,Gesamtaufstellung[HSP Vk alpha],0)),"")</f>
        <v/>
      </c>
      <c r="E115" s="1" t="str">
        <f>IFERROR(INDEX(Gesamtaufstellung[Rechnungbetrag],MATCH('nach Verkäufer'!F115,Gesamtaufstellung[HSP Vk alpha],0)),"")</f>
        <v/>
      </c>
      <c r="F115" s="8" t="str">
        <f>IFERROR(_xlfn.AGGREGATE(15,6,Gesamtaufstellung[HSP Vk alpha],ROW()-3),"")</f>
        <v/>
      </c>
      <c r="G115" t="str">
        <f>IFERROR(INDEX(Gesamtaufstellung[Verkäufer],MATCH(nach_Verkäufer[HSP Vknr.],Gesamtaufstellung[HSP Vk alpha],0)),"")</f>
        <v/>
      </c>
    </row>
    <row r="116" spans="1:7" x14ac:dyDescent="0.2">
      <c r="A116" t="str">
        <f>IFERROR(INDEX(Gesamtaufstellung[Kd.nummer],MATCH(F116,Gesamtaufstellung[HSP Vk alpha],0)),"")</f>
        <v/>
      </c>
      <c r="B116" t="str">
        <f>IFERROR(INDEX(Gesamtaufstellung[Kunde],MATCH(F116,Gesamtaufstellung[HSP Vk alpha],0)),"")</f>
        <v/>
      </c>
      <c r="C116" s="7" t="str">
        <f>IFERROR(INDEX(Gesamtaufstellung[HSP Ums.],MATCH(F116,Gesamtaufstellung[HSP Vk alpha],0)),"")</f>
        <v/>
      </c>
      <c r="D116" s="3" t="str">
        <f>IFERROR(INDEX(Gesamtaufstellung[Marge in %],MATCH(F116,Gesamtaufstellung[HSP Vk alpha],0)),"")</f>
        <v/>
      </c>
      <c r="E116" s="1" t="str">
        <f>IFERROR(INDEX(Gesamtaufstellung[Rechnungbetrag],MATCH('nach Verkäufer'!F116,Gesamtaufstellung[HSP Vk alpha],0)),"")</f>
        <v/>
      </c>
      <c r="F116" s="8" t="str">
        <f>IFERROR(_xlfn.AGGREGATE(15,6,Gesamtaufstellung[HSP Vk alpha],ROW()-3),"")</f>
        <v/>
      </c>
      <c r="G116" t="str">
        <f>IFERROR(INDEX(Gesamtaufstellung[Verkäufer],MATCH(nach_Verkäufer[HSP Vknr.],Gesamtaufstellung[HSP Vk alpha],0)),"")</f>
        <v/>
      </c>
    </row>
    <row r="117" spans="1:7" x14ac:dyDescent="0.2">
      <c r="A117" t="str">
        <f>IFERROR(INDEX(Gesamtaufstellung[Kd.nummer],MATCH(F117,Gesamtaufstellung[HSP Vk alpha],0)),"")</f>
        <v/>
      </c>
      <c r="B117" t="str">
        <f>IFERROR(INDEX(Gesamtaufstellung[Kunde],MATCH(F117,Gesamtaufstellung[HSP Vk alpha],0)),"")</f>
        <v/>
      </c>
      <c r="C117" s="7" t="str">
        <f>IFERROR(INDEX(Gesamtaufstellung[HSP Ums.],MATCH(F117,Gesamtaufstellung[HSP Vk alpha],0)),"")</f>
        <v/>
      </c>
      <c r="D117" s="3" t="str">
        <f>IFERROR(INDEX(Gesamtaufstellung[Marge in %],MATCH(F117,Gesamtaufstellung[HSP Vk alpha],0)),"")</f>
        <v/>
      </c>
      <c r="E117" s="1" t="str">
        <f>IFERROR(INDEX(Gesamtaufstellung[Rechnungbetrag],MATCH('nach Verkäufer'!F117,Gesamtaufstellung[HSP Vk alpha],0)),"")</f>
        <v/>
      </c>
      <c r="F117" s="8" t="str">
        <f>IFERROR(_xlfn.AGGREGATE(15,6,Gesamtaufstellung[HSP Vk alpha],ROW()-3),"")</f>
        <v/>
      </c>
      <c r="G117" t="str">
        <f>IFERROR(INDEX(Gesamtaufstellung[Verkäufer],MATCH(nach_Verkäufer[HSP Vknr.],Gesamtaufstellung[HSP Vk alpha],0)),"")</f>
        <v/>
      </c>
    </row>
    <row r="118" spans="1:7" x14ac:dyDescent="0.2">
      <c r="A118" t="str">
        <f>IFERROR(INDEX(Gesamtaufstellung[Kd.nummer],MATCH(F118,Gesamtaufstellung[HSP Vk alpha],0)),"")</f>
        <v/>
      </c>
      <c r="B118" t="str">
        <f>IFERROR(INDEX(Gesamtaufstellung[Kunde],MATCH(F118,Gesamtaufstellung[HSP Vk alpha],0)),"")</f>
        <v/>
      </c>
      <c r="C118" s="7" t="str">
        <f>IFERROR(INDEX(Gesamtaufstellung[HSP Ums.],MATCH(F118,Gesamtaufstellung[HSP Vk alpha],0)),"")</f>
        <v/>
      </c>
      <c r="D118" s="3" t="str">
        <f>IFERROR(INDEX(Gesamtaufstellung[Marge in %],MATCH(F118,Gesamtaufstellung[HSP Vk alpha],0)),"")</f>
        <v/>
      </c>
      <c r="E118" s="1" t="str">
        <f>IFERROR(INDEX(Gesamtaufstellung[Rechnungbetrag],MATCH('nach Verkäufer'!F118,Gesamtaufstellung[HSP Vk alpha],0)),"")</f>
        <v/>
      </c>
      <c r="F118" s="8" t="str">
        <f>IFERROR(_xlfn.AGGREGATE(15,6,Gesamtaufstellung[HSP Vk alpha],ROW()-3),"")</f>
        <v/>
      </c>
      <c r="G118" t="str">
        <f>IFERROR(INDEX(Gesamtaufstellung[Verkäufer],MATCH(nach_Verkäufer[HSP Vknr.],Gesamtaufstellung[HSP Vk alpha],0)),"")</f>
        <v/>
      </c>
    </row>
    <row r="119" spans="1:7" x14ac:dyDescent="0.2">
      <c r="A119" t="str">
        <f>IFERROR(INDEX(Gesamtaufstellung[Kd.nummer],MATCH(F119,Gesamtaufstellung[HSP Vk alpha],0)),"")</f>
        <v/>
      </c>
      <c r="B119" t="str">
        <f>IFERROR(INDEX(Gesamtaufstellung[Kunde],MATCH(F119,Gesamtaufstellung[HSP Vk alpha],0)),"")</f>
        <v/>
      </c>
      <c r="C119" s="7" t="str">
        <f>IFERROR(INDEX(Gesamtaufstellung[HSP Ums.],MATCH(F119,Gesamtaufstellung[HSP Vk alpha],0)),"")</f>
        <v/>
      </c>
      <c r="D119" s="3" t="str">
        <f>IFERROR(INDEX(Gesamtaufstellung[Marge in %],MATCH(F119,Gesamtaufstellung[HSP Vk alpha],0)),"")</f>
        <v/>
      </c>
      <c r="E119" s="1" t="str">
        <f>IFERROR(INDEX(Gesamtaufstellung[Rechnungbetrag],MATCH('nach Verkäufer'!F119,Gesamtaufstellung[HSP Vk alpha],0)),"")</f>
        <v/>
      </c>
      <c r="F119" s="8" t="str">
        <f>IFERROR(_xlfn.AGGREGATE(15,6,Gesamtaufstellung[HSP Vk alpha],ROW()-3),"")</f>
        <v/>
      </c>
      <c r="G119" t="str">
        <f>IFERROR(INDEX(Gesamtaufstellung[Verkäufer],MATCH(nach_Verkäufer[HSP Vknr.],Gesamtaufstellung[HSP Vk alpha],0)),"")</f>
        <v/>
      </c>
    </row>
    <row r="120" spans="1:7" x14ac:dyDescent="0.2">
      <c r="A120" t="str">
        <f>IFERROR(INDEX(Gesamtaufstellung[Kd.nummer],MATCH(F120,Gesamtaufstellung[HSP Vk alpha],0)),"")</f>
        <v/>
      </c>
      <c r="B120" t="str">
        <f>IFERROR(INDEX(Gesamtaufstellung[Kunde],MATCH(F120,Gesamtaufstellung[HSP Vk alpha],0)),"")</f>
        <v/>
      </c>
      <c r="C120" s="7" t="str">
        <f>IFERROR(INDEX(Gesamtaufstellung[HSP Ums.],MATCH(F120,Gesamtaufstellung[HSP Vk alpha],0)),"")</f>
        <v/>
      </c>
      <c r="D120" s="3" t="str">
        <f>IFERROR(INDEX(Gesamtaufstellung[Marge in %],MATCH(F120,Gesamtaufstellung[HSP Vk alpha],0)),"")</f>
        <v/>
      </c>
      <c r="E120" s="1" t="str">
        <f>IFERROR(INDEX(Gesamtaufstellung[Rechnungbetrag],MATCH('nach Verkäufer'!F120,Gesamtaufstellung[HSP Vk alpha],0)),"")</f>
        <v/>
      </c>
      <c r="F120" s="8" t="str">
        <f>IFERROR(_xlfn.AGGREGATE(15,6,Gesamtaufstellung[HSP Vk alpha],ROW()-3),"")</f>
        <v/>
      </c>
      <c r="G120" t="str">
        <f>IFERROR(INDEX(Gesamtaufstellung[Verkäufer],MATCH(nach_Verkäufer[HSP Vknr.],Gesamtaufstellung[HSP Vk alpha],0)),"")</f>
        <v/>
      </c>
    </row>
    <row r="121" spans="1:7" x14ac:dyDescent="0.2">
      <c r="A121" t="str">
        <f>IFERROR(INDEX(Gesamtaufstellung[Kd.nummer],MATCH(F121,Gesamtaufstellung[HSP Vk alpha],0)),"")</f>
        <v/>
      </c>
      <c r="B121" t="str">
        <f>IFERROR(INDEX(Gesamtaufstellung[Kunde],MATCH(F121,Gesamtaufstellung[HSP Vk alpha],0)),"")</f>
        <v/>
      </c>
      <c r="C121" s="7" t="str">
        <f>IFERROR(INDEX(Gesamtaufstellung[HSP Ums.],MATCH(F121,Gesamtaufstellung[HSP Vk alpha],0)),"")</f>
        <v/>
      </c>
      <c r="D121" s="3" t="str">
        <f>IFERROR(INDEX(Gesamtaufstellung[Marge in %],MATCH(F121,Gesamtaufstellung[HSP Vk alpha],0)),"")</f>
        <v/>
      </c>
      <c r="E121" s="1" t="str">
        <f>IFERROR(INDEX(Gesamtaufstellung[Rechnungbetrag],MATCH('nach Verkäufer'!F121,Gesamtaufstellung[HSP Vk alpha],0)),"")</f>
        <v/>
      </c>
      <c r="F121" s="8" t="str">
        <f>IFERROR(_xlfn.AGGREGATE(15,6,Gesamtaufstellung[HSP Vk alpha],ROW()-3),"")</f>
        <v/>
      </c>
      <c r="G121" t="str">
        <f>IFERROR(INDEX(Gesamtaufstellung[Verkäufer],MATCH(nach_Verkäufer[HSP Vknr.],Gesamtaufstellung[HSP Vk alpha],0)),"")</f>
        <v/>
      </c>
    </row>
    <row r="122" spans="1:7" x14ac:dyDescent="0.2">
      <c r="A122" t="str">
        <f>IFERROR(INDEX(Gesamtaufstellung[Kd.nummer],MATCH(F122,Gesamtaufstellung[HSP Vk alpha],0)),"")</f>
        <v/>
      </c>
      <c r="B122" t="str">
        <f>IFERROR(INDEX(Gesamtaufstellung[Kunde],MATCH(F122,Gesamtaufstellung[HSP Vk alpha],0)),"")</f>
        <v/>
      </c>
      <c r="C122" s="7" t="str">
        <f>IFERROR(INDEX(Gesamtaufstellung[HSP Ums.],MATCH(F122,Gesamtaufstellung[HSP Vk alpha],0)),"")</f>
        <v/>
      </c>
      <c r="D122" s="3" t="str">
        <f>IFERROR(INDEX(Gesamtaufstellung[Marge in %],MATCH(F122,Gesamtaufstellung[HSP Vk alpha],0)),"")</f>
        <v/>
      </c>
      <c r="E122" s="1" t="str">
        <f>IFERROR(INDEX(Gesamtaufstellung[Rechnungbetrag],MATCH('nach Verkäufer'!F122,Gesamtaufstellung[HSP Vk alpha],0)),"")</f>
        <v/>
      </c>
      <c r="F122" s="8" t="str">
        <f>IFERROR(_xlfn.AGGREGATE(15,6,Gesamtaufstellung[HSP Vk alpha],ROW()-3),"")</f>
        <v/>
      </c>
      <c r="G122" t="str">
        <f>IFERROR(INDEX(Gesamtaufstellung[Verkäufer],MATCH(nach_Verkäufer[HSP Vknr.],Gesamtaufstellung[HSP Vk alpha],0)),"")</f>
        <v/>
      </c>
    </row>
    <row r="123" spans="1:7" x14ac:dyDescent="0.2">
      <c r="A123" t="str">
        <f>IFERROR(INDEX(Gesamtaufstellung[Kd.nummer],MATCH(F123,Gesamtaufstellung[HSP Vk alpha],0)),"")</f>
        <v/>
      </c>
      <c r="B123" t="str">
        <f>IFERROR(INDEX(Gesamtaufstellung[Kunde],MATCH(F123,Gesamtaufstellung[HSP Vk alpha],0)),"")</f>
        <v/>
      </c>
      <c r="C123" s="7" t="str">
        <f>IFERROR(INDEX(Gesamtaufstellung[HSP Ums.],MATCH(F123,Gesamtaufstellung[HSP Vk alpha],0)),"")</f>
        <v/>
      </c>
      <c r="D123" s="3" t="str">
        <f>IFERROR(INDEX(Gesamtaufstellung[Marge in %],MATCH(F123,Gesamtaufstellung[HSP Vk alpha],0)),"")</f>
        <v/>
      </c>
      <c r="E123" s="1" t="str">
        <f>IFERROR(INDEX(Gesamtaufstellung[Rechnungbetrag],MATCH('nach Verkäufer'!F123,Gesamtaufstellung[HSP Vk alpha],0)),"")</f>
        <v/>
      </c>
      <c r="F123" s="8" t="str">
        <f>IFERROR(_xlfn.AGGREGATE(15,6,Gesamtaufstellung[HSP Vk alpha],ROW()-3),"")</f>
        <v/>
      </c>
      <c r="G123" t="str">
        <f>IFERROR(INDEX(Gesamtaufstellung[Verkäufer],MATCH(nach_Verkäufer[HSP Vknr.],Gesamtaufstellung[HSP Vk alpha],0)),"")</f>
        <v/>
      </c>
    </row>
    <row r="124" spans="1:7" x14ac:dyDescent="0.2">
      <c r="A124" t="str">
        <f>IFERROR(INDEX(Gesamtaufstellung[Kd.nummer],MATCH(F124,Gesamtaufstellung[HSP Vk alpha],0)),"")</f>
        <v/>
      </c>
      <c r="B124" t="str">
        <f>IFERROR(INDEX(Gesamtaufstellung[Kunde],MATCH(F124,Gesamtaufstellung[HSP Vk alpha],0)),"")</f>
        <v/>
      </c>
      <c r="C124" s="7" t="str">
        <f>IFERROR(INDEX(Gesamtaufstellung[HSP Ums.],MATCH(F124,Gesamtaufstellung[HSP Vk alpha],0)),"")</f>
        <v/>
      </c>
      <c r="D124" s="3" t="str">
        <f>IFERROR(INDEX(Gesamtaufstellung[Marge in %],MATCH(F124,Gesamtaufstellung[HSP Vk alpha],0)),"")</f>
        <v/>
      </c>
      <c r="E124" s="1" t="str">
        <f>IFERROR(INDEX(Gesamtaufstellung[Rechnungbetrag],MATCH('nach Verkäufer'!F124,Gesamtaufstellung[HSP Vk alpha],0)),"")</f>
        <v/>
      </c>
      <c r="F124" s="8" t="str">
        <f>IFERROR(_xlfn.AGGREGATE(15,6,Gesamtaufstellung[HSP Vk alpha],ROW()-3),"")</f>
        <v/>
      </c>
      <c r="G124" t="str">
        <f>IFERROR(INDEX(Gesamtaufstellung[Verkäufer],MATCH(nach_Verkäufer[HSP Vknr.],Gesamtaufstellung[HSP Vk alpha],0)),"")</f>
        <v/>
      </c>
    </row>
    <row r="125" spans="1:7" x14ac:dyDescent="0.2">
      <c r="A125" t="str">
        <f>IFERROR(INDEX(Gesamtaufstellung[Kd.nummer],MATCH(F125,Gesamtaufstellung[HSP Vk alpha],0)),"")</f>
        <v/>
      </c>
      <c r="B125" t="str">
        <f>IFERROR(INDEX(Gesamtaufstellung[Kunde],MATCH(F125,Gesamtaufstellung[HSP Vk alpha],0)),"")</f>
        <v/>
      </c>
      <c r="C125" s="7" t="str">
        <f>IFERROR(INDEX(Gesamtaufstellung[HSP Ums.],MATCH(F125,Gesamtaufstellung[HSP Vk alpha],0)),"")</f>
        <v/>
      </c>
      <c r="D125" s="3" t="str">
        <f>IFERROR(INDEX(Gesamtaufstellung[Marge in %],MATCH(F125,Gesamtaufstellung[HSP Vk alpha],0)),"")</f>
        <v/>
      </c>
      <c r="E125" s="1" t="str">
        <f>IFERROR(INDEX(Gesamtaufstellung[Rechnungbetrag],MATCH('nach Verkäufer'!F125,Gesamtaufstellung[HSP Vk alpha],0)),"")</f>
        <v/>
      </c>
      <c r="F125" s="8" t="str">
        <f>IFERROR(_xlfn.AGGREGATE(15,6,Gesamtaufstellung[HSP Vk alpha],ROW()-3),"")</f>
        <v/>
      </c>
      <c r="G125" t="str">
        <f>IFERROR(INDEX(Gesamtaufstellung[Verkäufer],MATCH(nach_Verkäufer[HSP Vknr.],Gesamtaufstellung[HSP Vk alpha],0)),"")</f>
        <v/>
      </c>
    </row>
    <row r="126" spans="1:7" x14ac:dyDescent="0.2">
      <c r="A126" t="str">
        <f>IFERROR(INDEX(Gesamtaufstellung[Kd.nummer],MATCH(F126,Gesamtaufstellung[HSP Vk alpha],0)),"")</f>
        <v/>
      </c>
      <c r="B126" t="str">
        <f>IFERROR(INDEX(Gesamtaufstellung[Kunde],MATCH(F126,Gesamtaufstellung[HSP Vk alpha],0)),"")</f>
        <v/>
      </c>
      <c r="C126" s="7" t="str">
        <f>IFERROR(INDEX(Gesamtaufstellung[HSP Ums.],MATCH(F126,Gesamtaufstellung[HSP Vk alpha],0)),"")</f>
        <v/>
      </c>
      <c r="D126" s="3" t="str">
        <f>IFERROR(INDEX(Gesamtaufstellung[Marge in %],MATCH(F126,Gesamtaufstellung[HSP Vk alpha],0)),"")</f>
        <v/>
      </c>
      <c r="E126" s="1" t="str">
        <f>IFERROR(INDEX(Gesamtaufstellung[Rechnungbetrag],MATCH('nach Verkäufer'!F126,Gesamtaufstellung[HSP Vk alpha],0)),"")</f>
        <v/>
      </c>
      <c r="F126" s="8" t="str">
        <f>IFERROR(_xlfn.AGGREGATE(15,6,Gesamtaufstellung[HSP Vk alpha],ROW()-3),"")</f>
        <v/>
      </c>
      <c r="G126" t="str">
        <f>IFERROR(INDEX(Gesamtaufstellung[Verkäufer],MATCH(nach_Verkäufer[HSP Vknr.],Gesamtaufstellung[HSP Vk alpha],0)),"")</f>
        <v/>
      </c>
    </row>
    <row r="127" spans="1:7" x14ac:dyDescent="0.2">
      <c r="A127" t="str">
        <f>IFERROR(INDEX(Gesamtaufstellung[Kd.nummer],MATCH(F127,Gesamtaufstellung[HSP Vk alpha],0)),"")</f>
        <v/>
      </c>
      <c r="B127" t="str">
        <f>IFERROR(INDEX(Gesamtaufstellung[Kunde],MATCH(F127,Gesamtaufstellung[HSP Vk alpha],0)),"")</f>
        <v/>
      </c>
      <c r="C127" s="7" t="str">
        <f>IFERROR(INDEX(Gesamtaufstellung[HSP Ums.],MATCH(F127,Gesamtaufstellung[HSP Vk alpha],0)),"")</f>
        <v/>
      </c>
      <c r="D127" s="3" t="str">
        <f>IFERROR(INDEX(Gesamtaufstellung[Marge in %],MATCH(F127,Gesamtaufstellung[HSP Vk alpha],0)),"")</f>
        <v/>
      </c>
      <c r="E127" s="1" t="str">
        <f>IFERROR(INDEX(Gesamtaufstellung[Rechnungbetrag],MATCH('nach Verkäufer'!F127,Gesamtaufstellung[HSP Vk alpha],0)),"")</f>
        <v/>
      </c>
      <c r="F127" s="8" t="str">
        <f>IFERROR(_xlfn.AGGREGATE(15,6,Gesamtaufstellung[HSP Vk alpha],ROW()-3),"")</f>
        <v/>
      </c>
      <c r="G127" t="str">
        <f>IFERROR(INDEX(Gesamtaufstellung[Verkäufer],MATCH(nach_Verkäufer[HSP Vknr.],Gesamtaufstellung[HSP Vk alpha],0)),"")</f>
        <v/>
      </c>
    </row>
    <row r="128" spans="1:7" x14ac:dyDescent="0.2">
      <c r="A128" t="str">
        <f>IFERROR(INDEX(Gesamtaufstellung[Kd.nummer],MATCH(F128,Gesamtaufstellung[HSP Vk alpha],0)),"")</f>
        <v/>
      </c>
      <c r="B128" t="str">
        <f>IFERROR(INDEX(Gesamtaufstellung[Kunde],MATCH(F128,Gesamtaufstellung[HSP Vk alpha],0)),"")</f>
        <v/>
      </c>
      <c r="C128" s="7" t="str">
        <f>IFERROR(INDEX(Gesamtaufstellung[HSP Ums.],MATCH(F128,Gesamtaufstellung[HSP Vk alpha],0)),"")</f>
        <v/>
      </c>
      <c r="D128" s="3" t="str">
        <f>IFERROR(INDEX(Gesamtaufstellung[Marge in %],MATCH(F128,Gesamtaufstellung[HSP Vk alpha],0)),"")</f>
        <v/>
      </c>
      <c r="E128" s="1" t="str">
        <f>IFERROR(INDEX(Gesamtaufstellung[Rechnungbetrag],MATCH('nach Verkäufer'!F128,Gesamtaufstellung[HSP Vk alpha],0)),"")</f>
        <v/>
      </c>
      <c r="F128" s="8" t="str">
        <f>IFERROR(_xlfn.AGGREGATE(15,6,Gesamtaufstellung[HSP Vk alpha],ROW()-3),"")</f>
        <v/>
      </c>
      <c r="G128" t="str">
        <f>IFERROR(INDEX(Gesamtaufstellung[Verkäufer],MATCH(nach_Verkäufer[HSP Vknr.],Gesamtaufstellung[HSP Vk alpha],0)),"")</f>
        <v/>
      </c>
    </row>
    <row r="129" spans="1:7" x14ac:dyDescent="0.2">
      <c r="A129" t="str">
        <f>IFERROR(INDEX(Gesamtaufstellung[Kd.nummer],MATCH(F129,Gesamtaufstellung[HSP Vk alpha],0)),"")</f>
        <v/>
      </c>
      <c r="B129" t="str">
        <f>IFERROR(INDEX(Gesamtaufstellung[Kunde],MATCH(F129,Gesamtaufstellung[HSP Vk alpha],0)),"")</f>
        <v/>
      </c>
      <c r="C129" s="7" t="str">
        <f>IFERROR(INDEX(Gesamtaufstellung[HSP Ums.],MATCH(F129,Gesamtaufstellung[HSP Vk alpha],0)),"")</f>
        <v/>
      </c>
      <c r="D129" s="3" t="str">
        <f>IFERROR(INDEX(Gesamtaufstellung[Marge in %],MATCH(F129,Gesamtaufstellung[HSP Vk alpha],0)),"")</f>
        <v/>
      </c>
      <c r="E129" s="1" t="str">
        <f>IFERROR(INDEX(Gesamtaufstellung[Rechnungbetrag],MATCH('nach Verkäufer'!F129,Gesamtaufstellung[HSP Vk alpha],0)),"")</f>
        <v/>
      </c>
      <c r="F129" s="8" t="str">
        <f>IFERROR(_xlfn.AGGREGATE(15,6,Gesamtaufstellung[HSP Vk alpha],ROW()-3),"")</f>
        <v/>
      </c>
      <c r="G129" t="str">
        <f>IFERROR(INDEX(Gesamtaufstellung[Verkäufer],MATCH(nach_Verkäufer[HSP Vknr.],Gesamtaufstellung[HSP Vk alpha],0)),"")</f>
        <v/>
      </c>
    </row>
    <row r="130" spans="1:7" x14ac:dyDescent="0.2">
      <c r="A130" t="str">
        <f>IFERROR(INDEX(Gesamtaufstellung[Kd.nummer],MATCH(F130,Gesamtaufstellung[HSP Vk alpha],0)),"")</f>
        <v/>
      </c>
      <c r="B130" t="str">
        <f>IFERROR(INDEX(Gesamtaufstellung[Kunde],MATCH(F130,Gesamtaufstellung[HSP Vk alpha],0)),"")</f>
        <v/>
      </c>
      <c r="C130" s="7" t="str">
        <f>IFERROR(INDEX(Gesamtaufstellung[HSP Ums.],MATCH(F130,Gesamtaufstellung[HSP Vk alpha],0)),"")</f>
        <v/>
      </c>
      <c r="D130" s="3" t="str">
        <f>IFERROR(INDEX(Gesamtaufstellung[Marge in %],MATCH(F130,Gesamtaufstellung[HSP Vk alpha],0)),"")</f>
        <v/>
      </c>
      <c r="E130" s="1" t="str">
        <f>IFERROR(INDEX(Gesamtaufstellung[Rechnungbetrag],MATCH('nach Verkäufer'!F130,Gesamtaufstellung[HSP Vk alpha],0)),"")</f>
        <v/>
      </c>
      <c r="F130" s="8" t="str">
        <f>IFERROR(_xlfn.AGGREGATE(15,6,Gesamtaufstellung[HSP Vk alpha],ROW()-3),"")</f>
        <v/>
      </c>
      <c r="G130" t="str">
        <f>IFERROR(INDEX(Gesamtaufstellung[Verkäufer],MATCH(nach_Verkäufer[HSP Vknr.],Gesamtaufstellung[HSP Vk alpha],0)),"")</f>
        <v/>
      </c>
    </row>
    <row r="131" spans="1:7" x14ac:dyDescent="0.2">
      <c r="A131" t="str">
        <f>IFERROR(INDEX(Gesamtaufstellung[Kd.nummer],MATCH(F131,Gesamtaufstellung[HSP Vk alpha],0)),"")</f>
        <v/>
      </c>
      <c r="B131" t="str">
        <f>IFERROR(INDEX(Gesamtaufstellung[Kunde],MATCH(F131,Gesamtaufstellung[HSP Vk alpha],0)),"")</f>
        <v/>
      </c>
      <c r="C131" s="7" t="str">
        <f>IFERROR(INDEX(Gesamtaufstellung[HSP Ums.],MATCH(F131,Gesamtaufstellung[HSP Vk alpha],0)),"")</f>
        <v/>
      </c>
      <c r="D131" s="3" t="str">
        <f>IFERROR(INDEX(Gesamtaufstellung[Marge in %],MATCH(F131,Gesamtaufstellung[HSP Vk alpha],0)),"")</f>
        <v/>
      </c>
      <c r="E131" s="1" t="str">
        <f>IFERROR(INDEX(Gesamtaufstellung[Rechnungbetrag],MATCH('nach Verkäufer'!F131,Gesamtaufstellung[HSP Vk alpha],0)),"")</f>
        <v/>
      </c>
      <c r="F131" s="8" t="str">
        <f>IFERROR(_xlfn.AGGREGATE(15,6,Gesamtaufstellung[HSP Vk alpha],ROW()-3),"")</f>
        <v/>
      </c>
      <c r="G131" t="str">
        <f>IFERROR(INDEX(Gesamtaufstellung[Verkäufer],MATCH(nach_Verkäufer[HSP Vknr.],Gesamtaufstellung[HSP Vk alpha],0)),"")</f>
        <v/>
      </c>
    </row>
    <row r="132" spans="1:7" x14ac:dyDescent="0.2">
      <c r="A132" t="str">
        <f>IFERROR(INDEX(Gesamtaufstellung[Kd.nummer],MATCH(F132,Gesamtaufstellung[HSP Vk alpha],0)),"")</f>
        <v/>
      </c>
      <c r="B132" t="str">
        <f>IFERROR(INDEX(Gesamtaufstellung[Kunde],MATCH(F132,Gesamtaufstellung[HSP Vk alpha],0)),"")</f>
        <v/>
      </c>
      <c r="C132" s="7" t="str">
        <f>IFERROR(INDEX(Gesamtaufstellung[HSP Ums.],MATCH(F132,Gesamtaufstellung[HSP Vk alpha],0)),"")</f>
        <v/>
      </c>
      <c r="D132" s="3" t="str">
        <f>IFERROR(INDEX(Gesamtaufstellung[Marge in %],MATCH(F132,Gesamtaufstellung[HSP Vk alpha],0)),"")</f>
        <v/>
      </c>
      <c r="E132" s="1" t="str">
        <f>IFERROR(INDEX(Gesamtaufstellung[Rechnungbetrag],MATCH('nach Verkäufer'!F132,Gesamtaufstellung[HSP Vk alpha],0)),"")</f>
        <v/>
      </c>
      <c r="F132" s="8" t="str">
        <f>IFERROR(_xlfn.AGGREGATE(15,6,Gesamtaufstellung[HSP Vk alpha],ROW()-3),"")</f>
        <v/>
      </c>
      <c r="G132" t="str">
        <f>IFERROR(INDEX(Gesamtaufstellung[Verkäufer],MATCH(nach_Verkäufer[HSP Vknr.],Gesamtaufstellung[HSP Vk alpha],0)),"")</f>
        <v/>
      </c>
    </row>
    <row r="133" spans="1:7" x14ac:dyDescent="0.2">
      <c r="A133" t="str">
        <f>IFERROR(INDEX(Gesamtaufstellung[Kd.nummer],MATCH(F133,Gesamtaufstellung[HSP Vk alpha],0)),"")</f>
        <v/>
      </c>
      <c r="B133" t="str">
        <f>IFERROR(INDEX(Gesamtaufstellung[Kunde],MATCH(F133,Gesamtaufstellung[HSP Vk alpha],0)),"")</f>
        <v/>
      </c>
      <c r="C133" s="7" t="str">
        <f>IFERROR(INDEX(Gesamtaufstellung[HSP Ums.],MATCH(F133,Gesamtaufstellung[HSP Vk alpha],0)),"")</f>
        <v/>
      </c>
      <c r="D133" s="3" t="str">
        <f>IFERROR(INDEX(Gesamtaufstellung[Marge in %],MATCH(F133,Gesamtaufstellung[HSP Vk alpha],0)),"")</f>
        <v/>
      </c>
      <c r="E133" s="1" t="str">
        <f>IFERROR(INDEX(Gesamtaufstellung[Rechnungbetrag],MATCH('nach Verkäufer'!F133,Gesamtaufstellung[HSP Vk alpha],0)),"")</f>
        <v/>
      </c>
      <c r="F133" s="8" t="str">
        <f>IFERROR(_xlfn.AGGREGATE(15,6,Gesamtaufstellung[HSP Vk alpha],ROW()-3),"")</f>
        <v/>
      </c>
      <c r="G133" t="str">
        <f>IFERROR(INDEX(Gesamtaufstellung[Verkäufer],MATCH(nach_Verkäufer[HSP Vknr.],Gesamtaufstellung[HSP Vk alpha],0)),"")</f>
        <v/>
      </c>
    </row>
    <row r="134" spans="1:7" x14ac:dyDescent="0.2">
      <c r="A134" t="str">
        <f>IFERROR(INDEX(Gesamtaufstellung[Kd.nummer],MATCH(F134,Gesamtaufstellung[HSP Vk alpha],0)),"")</f>
        <v/>
      </c>
      <c r="B134" t="str">
        <f>IFERROR(INDEX(Gesamtaufstellung[Kunde],MATCH(F134,Gesamtaufstellung[HSP Vk alpha],0)),"")</f>
        <v/>
      </c>
      <c r="C134" s="7" t="str">
        <f>IFERROR(INDEX(Gesamtaufstellung[HSP Ums.],MATCH(F134,Gesamtaufstellung[HSP Vk alpha],0)),"")</f>
        <v/>
      </c>
      <c r="D134" s="3" t="str">
        <f>IFERROR(INDEX(Gesamtaufstellung[Marge in %],MATCH(F134,Gesamtaufstellung[HSP Vk alpha],0)),"")</f>
        <v/>
      </c>
      <c r="E134" s="1" t="str">
        <f>IFERROR(INDEX(Gesamtaufstellung[Rechnungbetrag],MATCH('nach Verkäufer'!F134,Gesamtaufstellung[HSP Vk alpha],0)),"")</f>
        <v/>
      </c>
      <c r="F134" s="8" t="str">
        <f>IFERROR(_xlfn.AGGREGATE(15,6,Gesamtaufstellung[HSP Vk alpha],ROW()-3),"")</f>
        <v/>
      </c>
      <c r="G134" t="str">
        <f>IFERROR(INDEX(Gesamtaufstellung[Verkäufer],MATCH(nach_Verkäufer[HSP Vknr.],Gesamtaufstellung[HSP Vk alpha],0)),"")</f>
        <v/>
      </c>
    </row>
    <row r="135" spans="1:7" x14ac:dyDescent="0.2">
      <c r="A135" t="str">
        <f>IFERROR(INDEX(Gesamtaufstellung[Kd.nummer],MATCH(F135,Gesamtaufstellung[HSP Vk alpha],0)),"")</f>
        <v/>
      </c>
      <c r="B135" t="str">
        <f>IFERROR(INDEX(Gesamtaufstellung[Kunde],MATCH(F135,Gesamtaufstellung[HSP Vk alpha],0)),"")</f>
        <v/>
      </c>
      <c r="C135" s="7" t="str">
        <f>IFERROR(INDEX(Gesamtaufstellung[HSP Ums.],MATCH(F135,Gesamtaufstellung[HSP Vk alpha],0)),"")</f>
        <v/>
      </c>
      <c r="D135" s="3" t="str">
        <f>IFERROR(INDEX(Gesamtaufstellung[Marge in %],MATCH(F135,Gesamtaufstellung[HSP Vk alpha],0)),"")</f>
        <v/>
      </c>
      <c r="E135" s="1" t="str">
        <f>IFERROR(INDEX(Gesamtaufstellung[Rechnungbetrag],MATCH('nach Verkäufer'!F135,Gesamtaufstellung[HSP Vk alpha],0)),"")</f>
        <v/>
      </c>
      <c r="F135" s="8" t="str">
        <f>IFERROR(_xlfn.AGGREGATE(15,6,Gesamtaufstellung[HSP Vk alpha],ROW()-3),"")</f>
        <v/>
      </c>
      <c r="G135" t="str">
        <f>IFERROR(INDEX(Gesamtaufstellung[Verkäufer],MATCH(nach_Verkäufer[HSP Vknr.],Gesamtaufstellung[HSP Vk alpha],0)),"")</f>
        <v/>
      </c>
    </row>
    <row r="136" spans="1:7" x14ac:dyDescent="0.2">
      <c r="A136" t="str">
        <f>IFERROR(INDEX(Gesamtaufstellung[Kd.nummer],MATCH(F136,Gesamtaufstellung[HSP Vk alpha],0)),"")</f>
        <v/>
      </c>
      <c r="B136" t="str">
        <f>IFERROR(INDEX(Gesamtaufstellung[Kunde],MATCH(F136,Gesamtaufstellung[HSP Vk alpha],0)),"")</f>
        <v/>
      </c>
      <c r="C136" s="7" t="str">
        <f>IFERROR(INDEX(Gesamtaufstellung[HSP Ums.],MATCH(F136,Gesamtaufstellung[HSP Vk alpha],0)),"")</f>
        <v/>
      </c>
      <c r="D136" s="3" t="str">
        <f>IFERROR(INDEX(Gesamtaufstellung[Marge in %],MATCH(F136,Gesamtaufstellung[HSP Vk alpha],0)),"")</f>
        <v/>
      </c>
      <c r="E136" s="1" t="str">
        <f>IFERROR(INDEX(Gesamtaufstellung[Rechnungbetrag],MATCH('nach Verkäufer'!F136,Gesamtaufstellung[HSP Vk alpha],0)),"")</f>
        <v/>
      </c>
      <c r="F136" s="8" t="str">
        <f>IFERROR(_xlfn.AGGREGATE(15,6,Gesamtaufstellung[HSP Vk alpha],ROW()-3),"")</f>
        <v/>
      </c>
      <c r="G136" t="str">
        <f>IFERROR(INDEX(Gesamtaufstellung[Verkäufer],MATCH(nach_Verkäufer[HSP Vknr.],Gesamtaufstellung[HSP Vk alpha],0)),"")</f>
        <v/>
      </c>
    </row>
    <row r="137" spans="1:7" x14ac:dyDescent="0.2">
      <c r="A137" t="str">
        <f>IFERROR(INDEX(Gesamtaufstellung[Kd.nummer],MATCH(F137,Gesamtaufstellung[HSP Vk alpha],0)),"")</f>
        <v/>
      </c>
      <c r="B137" t="str">
        <f>IFERROR(INDEX(Gesamtaufstellung[Kunde],MATCH(F137,Gesamtaufstellung[HSP Vk alpha],0)),"")</f>
        <v/>
      </c>
      <c r="C137" s="7" t="str">
        <f>IFERROR(INDEX(Gesamtaufstellung[HSP Ums.],MATCH(F137,Gesamtaufstellung[HSP Vk alpha],0)),"")</f>
        <v/>
      </c>
      <c r="D137" s="3" t="str">
        <f>IFERROR(INDEX(Gesamtaufstellung[Marge in %],MATCH(F137,Gesamtaufstellung[HSP Vk alpha],0)),"")</f>
        <v/>
      </c>
      <c r="E137" s="1" t="str">
        <f>IFERROR(INDEX(Gesamtaufstellung[Rechnungbetrag],MATCH('nach Verkäufer'!F137,Gesamtaufstellung[HSP Vk alpha],0)),"")</f>
        <v/>
      </c>
      <c r="F137" s="8" t="str">
        <f>IFERROR(_xlfn.AGGREGATE(15,6,Gesamtaufstellung[HSP Vk alpha],ROW()-3),"")</f>
        <v/>
      </c>
      <c r="G137" t="str">
        <f>IFERROR(INDEX(Gesamtaufstellung[Verkäufer],MATCH(nach_Verkäufer[HSP Vknr.],Gesamtaufstellung[HSP Vk alpha],0)),"")</f>
        <v/>
      </c>
    </row>
    <row r="138" spans="1:7" x14ac:dyDescent="0.2">
      <c r="A138" t="str">
        <f>IFERROR(INDEX(Gesamtaufstellung[Kd.nummer],MATCH(F138,Gesamtaufstellung[HSP Vk alpha],0)),"")</f>
        <v/>
      </c>
      <c r="B138" t="str">
        <f>IFERROR(INDEX(Gesamtaufstellung[Kunde],MATCH(F138,Gesamtaufstellung[HSP Vk alpha],0)),"")</f>
        <v/>
      </c>
      <c r="C138" s="7" t="str">
        <f>IFERROR(INDEX(Gesamtaufstellung[HSP Ums.],MATCH(F138,Gesamtaufstellung[HSP Vk alpha],0)),"")</f>
        <v/>
      </c>
      <c r="D138" s="3" t="str">
        <f>IFERROR(INDEX(Gesamtaufstellung[Marge in %],MATCH(F138,Gesamtaufstellung[HSP Vk alpha],0)),"")</f>
        <v/>
      </c>
      <c r="E138" s="1" t="str">
        <f>IFERROR(INDEX(Gesamtaufstellung[Rechnungbetrag],MATCH('nach Verkäufer'!F138,Gesamtaufstellung[HSP Vk alpha],0)),"")</f>
        <v/>
      </c>
      <c r="F138" s="8" t="str">
        <f>IFERROR(_xlfn.AGGREGATE(15,6,Gesamtaufstellung[HSP Vk alpha],ROW()-3),"")</f>
        <v/>
      </c>
      <c r="G138" t="str">
        <f>IFERROR(INDEX(Gesamtaufstellung[Verkäufer],MATCH(nach_Verkäufer[HSP Vknr.],Gesamtaufstellung[HSP Vk alpha],0)),"")</f>
        <v/>
      </c>
    </row>
    <row r="139" spans="1:7" x14ac:dyDescent="0.2">
      <c r="A139" t="str">
        <f>IFERROR(INDEX(Gesamtaufstellung[Kd.nummer],MATCH(F139,Gesamtaufstellung[HSP Vk alpha],0)),"")</f>
        <v/>
      </c>
      <c r="B139" t="str">
        <f>IFERROR(INDEX(Gesamtaufstellung[Kunde],MATCH(F139,Gesamtaufstellung[HSP Vk alpha],0)),"")</f>
        <v/>
      </c>
      <c r="C139" s="7" t="str">
        <f>IFERROR(INDEX(Gesamtaufstellung[HSP Ums.],MATCH(F139,Gesamtaufstellung[HSP Vk alpha],0)),"")</f>
        <v/>
      </c>
      <c r="D139" s="3" t="str">
        <f>IFERROR(INDEX(Gesamtaufstellung[Marge in %],MATCH(F139,Gesamtaufstellung[HSP Vk alpha],0)),"")</f>
        <v/>
      </c>
      <c r="E139" s="1" t="str">
        <f>IFERROR(INDEX(Gesamtaufstellung[Rechnungbetrag],MATCH('nach Verkäufer'!F139,Gesamtaufstellung[HSP Vk alpha],0)),"")</f>
        <v/>
      </c>
      <c r="F139" s="8" t="str">
        <f>IFERROR(_xlfn.AGGREGATE(15,6,Gesamtaufstellung[HSP Vk alpha],ROW()-3),"")</f>
        <v/>
      </c>
      <c r="G139" t="str">
        <f>IFERROR(INDEX(Gesamtaufstellung[Verkäufer],MATCH(nach_Verkäufer[HSP Vknr.],Gesamtaufstellung[HSP Vk alpha],0)),"")</f>
        <v/>
      </c>
    </row>
    <row r="140" spans="1:7" x14ac:dyDescent="0.2">
      <c r="A140" t="str">
        <f>IFERROR(INDEX(Gesamtaufstellung[Kd.nummer],MATCH(F140,Gesamtaufstellung[HSP Vk alpha],0)),"")</f>
        <v/>
      </c>
      <c r="B140" t="str">
        <f>IFERROR(INDEX(Gesamtaufstellung[Kunde],MATCH(F140,Gesamtaufstellung[HSP Vk alpha],0)),"")</f>
        <v/>
      </c>
      <c r="C140" s="7" t="str">
        <f>IFERROR(INDEX(Gesamtaufstellung[HSP Ums.],MATCH(F140,Gesamtaufstellung[HSP Vk alpha],0)),"")</f>
        <v/>
      </c>
      <c r="D140" s="3" t="str">
        <f>IFERROR(INDEX(Gesamtaufstellung[Marge in %],MATCH(F140,Gesamtaufstellung[HSP Vk alpha],0)),"")</f>
        <v/>
      </c>
      <c r="E140" s="1" t="str">
        <f>IFERROR(INDEX(Gesamtaufstellung[Rechnungbetrag],MATCH('nach Verkäufer'!F140,Gesamtaufstellung[HSP Vk alpha],0)),"")</f>
        <v/>
      </c>
      <c r="F140" s="8" t="str">
        <f>IFERROR(_xlfn.AGGREGATE(15,6,Gesamtaufstellung[HSP Vk alpha],ROW()-3),"")</f>
        <v/>
      </c>
      <c r="G140" t="str">
        <f>IFERROR(INDEX(Gesamtaufstellung[Verkäufer],MATCH(nach_Verkäufer[HSP Vknr.],Gesamtaufstellung[HSP Vk alpha],0)),"")</f>
        <v/>
      </c>
    </row>
    <row r="141" spans="1:7" x14ac:dyDescent="0.2">
      <c r="A141" t="str">
        <f>IFERROR(INDEX(Gesamtaufstellung[Kd.nummer],MATCH(F141,Gesamtaufstellung[HSP Vk alpha],0)),"")</f>
        <v/>
      </c>
      <c r="B141" t="str">
        <f>IFERROR(INDEX(Gesamtaufstellung[Kunde],MATCH(F141,Gesamtaufstellung[HSP Vk alpha],0)),"")</f>
        <v/>
      </c>
      <c r="C141" s="7" t="str">
        <f>IFERROR(INDEX(Gesamtaufstellung[HSP Ums.],MATCH(F141,Gesamtaufstellung[HSP Vk alpha],0)),"")</f>
        <v/>
      </c>
      <c r="D141" s="3" t="str">
        <f>IFERROR(INDEX(Gesamtaufstellung[Marge in %],MATCH(F141,Gesamtaufstellung[HSP Vk alpha],0)),"")</f>
        <v/>
      </c>
      <c r="E141" s="1" t="str">
        <f>IFERROR(INDEX(Gesamtaufstellung[Rechnungbetrag],MATCH('nach Verkäufer'!F141,Gesamtaufstellung[HSP Vk alpha],0)),"")</f>
        <v/>
      </c>
      <c r="F141" s="8" t="str">
        <f>IFERROR(_xlfn.AGGREGATE(15,6,Gesamtaufstellung[HSP Vk alpha],ROW()-3),"")</f>
        <v/>
      </c>
      <c r="G141" t="str">
        <f>IFERROR(INDEX(Gesamtaufstellung[Verkäufer],MATCH(nach_Verkäufer[HSP Vknr.],Gesamtaufstellung[HSP Vk alpha],0)),"")</f>
        <v/>
      </c>
    </row>
    <row r="142" spans="1:7" x14ac:dyDescent="0.2">
      <c r="A142" t="str">
        <f>IFERROR(INDEX(Gesamtaufstellung[Kd.nummer],MATCH(F142,Gesamtaufstellung[HSP Vk alpha],0)),"")</f>
        <v/>
      </c>
      <c r="B142" t="str">
        <f>IFERROR(INDEX(Gesamtaufstellung[Kunde],MATCH(F142,Gesamtaufstellung[HSP Vk alpha],0)),"")</f>
        <v/>
      </c>
      <c r="C142" s="7" t="str">
        <f>IFERROR(INDEX(Gesamtaufstellung[HSP Ums.],MATCH(F142,Gesamtaufstellung[HSP Vk alpha],0)),"")</f>
        <v/>
      </c>
      <c r="D142" s="3" t="str">
        <f>IFERROR(INDEX(Gesamtaufstellung[Marge in %],MATCH(F142,Gesamtaufstellung[HSP Vk alpha],0)),"")</f>
        <v/>
      </c>
      <c r="E142" s="1" t="str">
        <f>IFERROR(INDEX(Gesamtaufstellung[Rechnungbetrag],MATCH('nach Verkäufer'!F142,Gesamtaufstellung[HSP Vk alpha],0)),"")</f>
        <v/>
      </c>
      <c r="F142" s="8" t="str">
        <f>IFERROR(_xlfn.AGGREGATE(15,6,Gesamtaufstellung[HSP Vk alpha],ROW()-3),"")</f>
        <v/>
      </c>
      <c r="G142" t="str">
        <f>IFERROR(INDEX(Gesamtaufstellung[Verkäufer],MATCH(nach_Verkäufer[HSP Vknr.],Gesamtaufstellung[HSP Vk alpha],0)),"")</f>
        <v/>
      </c>
    </row>
    <row r="143" spans="1:7" x14ac:dyDescent="0.2">
      <c r="A143" t="str">
        <f>IFERROR(INDEX(Gesamtaufstellung[Kd.nummer],MATCH(F143,Gesamtaufstellung[HSP Vk alpha],0)),"")</f>
        <v/>
      </c>
      <c r="B143" t="str">
        <f>IFERROR(INDEX(Gesamtaufstellung[Kunde],MATCH(F143,Gesamtaufstellung[HSP Vk alpha],0)),"")</f>
        <v/>
      </c>
      <c r="C143" s="7" t="str">
        <f>IFERROR(INDEX(Gesamtaufstellung[HSP Ums.],MATCH(F143,Gesamtaufstellung[HSP Vk alpha],0)),"")</f>
        <v/>
      </c>
      <c r="D143" s="3" t="str">
        <f>IFERROR(INDEX(Gesamtaufstellung[Marge in %],MATCH(F143,Gesamtaufstellung[HSP Vk alpha],0)),"")</f>
        <v/>
      </c>
      <c r="E143" s="1" t="str">
        <f>IFERROR(INDEX(Gesamtaufstellung[Rechnungbetrag],MATCH('nach Verkäufer'!F143,Gesamtaufstellung[HSP Vk alpha],0)),"")</f>
        <v/>
      </c>
      <c r="F143" s="8" t="str">
        <f>IFERROR(_xlfn.AGGREGATE(15,6,Gesamtaufstellung[HSP Vk alpha],ROW()-3),"")</f>
        <v/>
      </c>
      <c r="G143" t="str">
        <f>IFERROR(INDEX(Gesamtaufstellung[Verkäufer],MATCH(nach_Verkäufer[HSP Vknr.],Gesamtaufstellung[HSP Vk alpha],0)),"")</f>
        <v/>
      </c>
    </row>
    <row r="144" spans="1:7" x14ac:dyDescent="0.2">
      <c r="A144" t="str">
        <f>IFERROR(INDEX(Gesamtaufstellung[Kd.nummer],MATCH(F144,Gesamtaufstellung[HSP Vk alpha],0)),"")</f>
        <v/>
      </c>
      <c r="B144" t="str">
        <f>IFERROR(INDEX(Gesamtaufstellung[Kunde],MATCH(F144,Gesamtaufstellung[HSP Vk alpha],0)),"")</f>
        <v/>
      </c>
      <c r="C144" s="7" t="str">
        <f>IFERROR(INDEX(Gesamtaufstellung[HSP Ums.],MATCH(F144,Gesamtaufstellung[HSP Vk alpha],0)),"")</f>
        <v/>
      </c>
      <c r="D144" s="3" t="str">
        <f>IFERROR(INDEX(Gesamtaufstellung[Marge in %],MATCH(F144,Gesamtaufstellung[HSP Vk alpha],0)),"")</f>
        <v/>
      </c>
      <c r="E144" s="1" t="str">
        <f>IFERROR(INDEX(Gesamtaufstellung[Rechnungbetrag],MATCH('nach Verkäufer'!F144,Gesamtaufstellung[HSP Vk alpha],0)),"")</f>
        <v/>
      </c>
      <c r="F144" s="8" t="str">
        <f>IFERROR(_xlfn.AGGREGATE(15,6,Gesamtaufstellung[HSP Vk alpha],ROW()-3),"")</f>
        <v/>
      </c>
      <c r="G144" t="str">
        <f>IFERROR(INDEX(Gesamtaufstellung[Verkäufer],MATCH(nach_Verkäufer[HSP Vknr.],Gesamtaufstellung[HSP Vk alpha],0)),"")</f>
        <v/>
      </c>
    </row>
    <row r="145" spans="1:7" x14ac:dyDescent="0.2">
      <c r="A145" t="str">
        <f>IFERROR(INDEX(Gesamtaufstellung[Kd.nummer],MATCH(F145,Gesamtaufstellung[HSP Vk alpha],0)),"")</f>
        <v/>
      </c>
      <c r="B145" t="str">
        <f>IFERROR(INDEX(Gesamtaufstellung[Kunde],MATCH(F145,Gesamtaufstellung[HSP Vk alpha],0)),"")</f>
        <v/>
      </c>
      <c r="C145" s="7" t="str">
        <f>IFERROR(INDEX(Gesamtaufstellung[HSP Ums.],MATCH(F145,Gesamtaufstellung[HSP Vk alpha],0)),"")</f>
        <v/>
      </c>
      <c r="D145" s="3" t="str">
        <f>IFERROR(INDEX(Gesamtaufstellung[Marge in %],MATCH(F145,Gesamtaufstellung[HSP Vk alpha],0)),"")</f>
        <v/>
      </c>
      <c r="E145" s="1" t="str">
        <f>IFERROR(INDEX(Gesamtaufstellung[Rechnungbetrag],MATCH('nach Verkäufer'!F145,Gesamtaufstellung[HSP Vk alpha],0)),"")</f>
        <v/>
      </c>
      <c r="F145" s="8" t="str">
        <f>IFERROR(_xlfn.AGGREGATE(15,6,Gesamtaufstellung[HSP Vk alpha],ROW()-3),"")</f>
        <v/>
      </c>
      <c r="G145" t="str">
        <f>IFERROR(INDEX(Gesamtaufstellung[Verkäufer],MATCH(nach_Verkäufer[HSP Vknr.],Gesamtaufstellung[HSP Vk alpha],0)),"")</f>
        <v/>
      </c>
    </row>
    <row r="146" spans="1:7" x14ac:dyDescent="0.2">
      <c r="A146" t="str">
        <f>IFERROR(INDEX(Gesamtaufstellung[Kd.nummer],MATCH(F146,Gesamtaufstellung[HSP Vk alpha],0)),"")</f>
        <v/>
      </c>
      <c r="B146" t="str">
        <f>IFERROR(INDEX(Gesamtaufstellung[Kunde],MATCH(F146,Gesamtaufstellung[HSP Vk alpha],0)),"")</f>
        <v/>
      </c>
      <c r="C146" s="7" t="str">
        <f>IFERROR(INDEX(Gesamtaufstellung[HSP Ums.],MATCH(F146,Gesamtaufstellung[HSP Vk alpha],0)),"")</f>
        <v/>
      </c>
      <c r="D146" s="3" t="str">
        <f>IFERROR(INDEX(Gesamtaufstellung[Marge in %],MATCH(F146,Gesamtaufstellung[HSP Vk alpha],0)),"")</f>
        <v/>
      </c>
      <c r="E146" s="1" t="str">
        <f>IFERROR(INDEX(Gesamtaufstellung[Rechnungbetrag],MATCH('nach Verkäufer'!F146,Gesamtaufstellung[HSP Vk alpha],0)),"")</f>
        <v/>
      </c>
      <c r="F146" s="8" t="str">
        <f>IFERROR(_xlfn.AGGREGATE(15,6,Gesamtaufstellung[HSP Vk alpha],ROW()-3),"")</f>
        <v/>
      </c>
      <c r="G146" t="str">
        <f>IFERROR(INDEX(Gesamtaufstellung[Verkäufer],MATCH(nach_Verkäufer[HSP Vknr.],Gesamtaufstellung[HSP Vk alpha],0)),"")</f>
        <v/>
      </c>
    </row>
    <row r="147" spans="1:7" x14ac:dyDescent="0.2">
      <c r="A147" t="str">
        <f>IFERROR(INDEX(Gesamtaufstellung[Kd.nummer],MATCH(F147,Gesamtaufstellung[HSP Vk alpha],0)),"")</f>
        <v/>
      </c>
      <c r="B147" t="str">
        <f>IFERROR(INDEX(Gesamtaufstellung[Kunde],MATCH(F147,Gesamtaufstellung[HSP Vk alpha],0)),"")</f>
        <v/>
      </c>
      <c r="C147" s="7" t="str">
        <f>IFERROR(INDEX(Gesamtaufstellung[HSP Ums.],MATCH(F147,Gesamtaufstellung[HSP Vk alpha],0)),"")</f>
        <v/>
      </c>
      <c r="D147" s="3" t="str">
        <f>IFERROR(INDEX(Gesamtaufstellung[Marge in %],MATCH(F147,Gesamtaufstellung[HSP Vk alpha],0)),"")</f>
        <v/>
      </c>
      <c r="E147" s="1" t="str">
        <f>IFERROR(INDEX(Gesamtaufstellung[Rechnungbetrag],MATCH('nach Verkäufer'!F147,Gesamtaufstellung[HSP Vk alpha],0)),"")</f>
        <v/>
      </c>
      <c r="F147" s="8" t="str">
        <f>IFERROR(_xlfn.AGGREGATE(15,6,Gesamtaufstellung[HSP Vk alpha],ROW()-3),"")</f>
        <v/>
      </c>
      <c r="G147" t="str">
        <f>IFERROR(INDEX(Gesamtaufstellung[Verkäufer],MATCH(nach_Verkäufer[HSP Vknr.],Gesamtaufstellung[HSP Vk alpha],0)),"")</f>
        <v/>
      </c>
    </row>
    <row r="148" spans="1:7" x14ac:dyDescent="0.2">
      <c r="A148" t="str">
        <f>IFERROR(INDEX(Gesamtaufstellung[Kd.nummer],MATCH(F148,Gesamtaufstellung[HSP Vk alpha],0)),"")</f>
        <v/>
      </c>
      <c r="B148" t="str">
        <f>IFERROR(INDEX(Gesamtaufstellung[Kunde],MATCH(F148,Gesamtaufstellung[HSP Vk alpha],0)),"")</f>
        <v/>
      </c>
      <c r="C148" s="7" t="str">
        <f>IFERROR(INDEX(Gesamtaufstellung[HSP Ums.],MATCH(F148,Gesamtaufstellung[HSP Vk alpha],0)),"")</f>
        <v/>
      </c>
      <c r="D148" s="3" t="str">
        <f>IFERROR(INDEX(Gesamtaufstellung[Marge in %],MATCH(F148,Gesamtaufstellung[HSP Vk alpha],0)),"")</f>
        <v/>
      </c>
      <c r="E148" s="1" t="str">
        <f>IFERROR(INDEX(Gesamtaufstellung[Rechnungbetrag],MATCH('nach Verkäufer'!F148,Gesamtaufstellung[HSP Vk alpha],0)),"")</f>
        <v/>
      </c>
      <c r="F148" s="8" t="str">
        <f>IFERROR(_xlfn.AGGREGATE(15,6,Gesamtaufstellung[HSP Vk alpha],ROW()-3),"")</f>
        <v/>
      </c>
      <c r="G148" t="str">
        <f>IFERROR(INDEX(Gesamtaufstellung[Verkäufer],MATCH(nach_Verkäufer[HSP Vknr.],Gesamtaufstellung[HSP Vk alpha],0)),"")</f>
        <v/>
      </c>
    </row>
    <row r="149" spans="1:7" x14ac:dyDescent="0.2">
      <c r="A149" t="str">
        <f>IFERROR(INDEX(Gesamtaufstellung[Kd.nummer],MATCH(F149,Gesamtaufstellung[HSP Vk alpha],0)),"")</f>
        <v/>
      </c>
      <c r="B149" t="str">
        <f>IFERROR(INDEX(Gesamtaufstellung[Kunde],MATCH(F149,Gesamtaufstellung[HSP Vk alpha],0)),"")</f>
        <v/>
      </c>
      <c r="C149" s="7" t="str">
        <f>IFERROR(INDEX(Gesamtaufstellung[HSP Ums.],MATCH(F149,Gesamtaufstellung[HSP Vk alpha],0)),"")</f>
        <v/>
      </c>
      <c r="D149" s="3" t="str">
        <f>IFERROR(INDEX(Gesamtaufstellung[Marge in %],MATCH(F149,Gesamtaufstellung[HSP Vk alpha],0)),"")</f>
        <v/>
      </c>
      <c r="E149" s="1" t="str">
        <f>IFERROR(INDEX(Gesamtaufstellung[Rechnungbetrag],MATCH('nach Verkäufer'!F149,Gesamtaufstellung[HSP Vk alpha],0)),"")</f>
        <v/>
      </c>
      <c r="F149" s="8" t="str">
        <f>IFERROR(_xlfn.AGGREGATE(15,6,Gesamtaufstellung[HSP Vk alpha],ROW()-3),"")</f>
        <v/>
      </c>
      <c r="G149" t="str">
        <f>IFERROR(INDEX(Gesamtaufstellung[Verkäufer],MATCH(nach_Verkäufer[HSP Vknr.],Gesamtaufstellung[HSP Vk alpha],0)),"")</f>
        <v/>
      </c>
    </row>
    <row r="150" spans="1:7" x14ac:dyDescent="0.2">
      <c r="A150" t="str">
        <f>IFERROR(INDEX(Gesamtaufstellung[Kd.nummer],MATCH(F150,Gesamtaufstellung[HSP Vk alpha],0)),"")</f>
        <v/>
      </c>
      <c r="B150" t="str">
        <f>IFERROR(INDEX(Gesamtaufstellung[Kunde],MATCH(F150,Gesamtaufstellung[HSP Vk alpha],0)),"")</f>
        <v/>
      </c>
      <c r="C150" s="7" t="str">
        <f>IFERROR(INDEX(Gesamtaufstellung[HSP Ums.],MATCH(F150,Gesamtaufstellung[HSP Vk alpha],0)),"")</f>
        <v/>
      </c>
      <c r="D150" s="3" t="str">
        <f>IFERROR(INDEX(Gesamtaufstellung[Marge in %],MATCH(F150,Gesamtaufstellung[HSP Vk alpha],0)),"")</f>
        <v/>
      </c>
      <c r="E150" s="1" t="str">
        <f>IFERROR(INDEX(Gesamtaufstellung[Rechnungbetrag],MATCH('nach Verkäufer'!F150,Gesamtaufstellung[HSP Vk alpha],0)),"")</f>
        <v/>
      </c>
      <c r="F150" s="8" t="str">
        <f>IFERROR(_xlfn.AGGREGATE(15,6,Gesamtaufstellung[HSP Vk alpha],ROW()-3),"")</f>
        <v/>
      </c>
      <c r="G150" t="str">
        <f>IFERROR(INDEX(Gesamtaufstellung[Verkäufer],MATCH(nach_Verkäufer[HSP Vknr.],Gesamtaufstellung[HSP Vk alpha],0)),"")</f>
        <v/>
      </c>
    </row>
    <row r="151" spans="1:7" x14ac:dyDescent="0.2">
      <c r="A151" t="str">
        <f>IFERROR(INDEX(Gesamtaufstellung[Kd.nummer],MATCH(F151,Gesamtaufstellung[HSP Vk alpha],0)),"")</f>
        <v/>
      </c>
      <c r="B151" t="str">
        <f>IFERROR(INDEX(Gesamtaufstellung[Kunde],MATCH(F151,Gesamtaufstellung[HSP Vk alpha],0)),"")</f>
        <v/>
      </c>
      <c r="C151" s="7" t="str">
        <f>IFERROR(INDEX(Gesamtaufstellung[HSP Ums.],MATCH(F151,Gesamtaufstellung[HSP Vk alpha],0)),"")</f>
        <v/>
      </c>
      <c r="D151" s="3" t="str">
        <f>IFERROR(INDEX(Gesamtaufstellung[Marge in %],MATCH(F151,Gesamtaufstellung[HSP Vk alpha],0)),"")</f>
        <v/>
      </c>
      <c r="E151" s="1" t="str">
        <f>IFERROR(INDEX(Gesamtaufstellung[Rechnungbetrag],MATCH('nach Verkäufer'!F151,Gesamtaufstellung[HSP Vk alpha],0)),"")</f>
        <v/>
      </c>
      <c r="F151" s="8" t="str">
        <f>IFERROR(_xlfn.AGGREGATE(15,6,Gesamtaufstellung[HSP Vk alpha],ROW()-3),"")</f>
        <v/>
      </c>
      <c r="G151" t="str">
        <f>IFERROR(INDEX(Gesamtaufstellung[Verkäufer],MATCH(nach_Verkäufer[HSP Vknr.],Gesamtaufstellung[HSP Vk alpha],0)),"")</f>
        <v/>
      </c>
    </row>
    <row r="152" spans="1:7" x14ac:dyDescent="0.2">
      <c r="A152" t="str">
        <f>IFERROR(INDEX(Gesamtaufstellung[Kd.nummer],MATCH(F152,Gesamtaufstellung[HSP Vk alpha],0)),"")</f>
        <v/>
      </c>
      <c r="B152" t="str">
        <f>IFERROR(INDEX(Gesamtaufstellung[Kunde],MATCH(F152,Gesamtaufstellung[HSP Vk alpha],0)),"")</f>
        <v/>
      </c>
      <c r="C152" s="7" t="str">
        <f>IFERROR(INDEX(Gesamtaufstellung[HSP Ums.],MATCH(F152,Gesamtaufstellung[HSP Vk alpha],0)),"")</f>
        <v/>
      </c>
      <c r="D152" s="3" t="str">
        <f>IFERROR(INDEX(Gesamtaufstellung[Marge in %],MATCH(F152,Gesamtaufstellung[HSP Vk alpha],0)),"")</f>
        <v/>
      </c>
      <c r="E152" s="1" t="str">
        <f>IFERROR(INDEX(Gesamtaufstellung[Rechnungbetrag],MATCH('nach Verkäufer'!F152,Gesamtaufstellung[HSP Vk alpha],0)),"")</f>
        <v/>
      </c>
      <c r="F152" s="8" t="str">
        <f>IFERROR(_xlfn.AGGREGATE(15,6,Gesamtaufstellung[HSP Vk alpha],ROW()-3),"")</f>
        <v/>
      </c>
      <c r="G152" t="str">
        <f>IFERROR(INDEX(Gesamtaufstellung[Verkäufer],MATCH(nach_Verkäufer[HSP Vknr.],Gesamtaufstellung[HSP Vk alpha],0)),"")</f>
        <v/>
      </c>
    </row>
    <row r="153" spans="1:7" x14ac:dyDescent="0.2">
      <c r="A153" t="str">
        <f>IFERROR(INDEX(Gesamtaufstellung[Kd.nummer],MATCH(F153,Gesamtaufstellung[HSP Vk alpha],0)),"")</f>
        <v/>
      </c>
      <c r="B153" t="str">
        <f>IFERROR(INDEX(Gesamtaufstellung[Kunde],MATCH(F153,Gesamtaufstellung[HSP Vk alpha],0)),"")</f>
        <v/>
      </c>
      <c r="C153" s="7" t="str">
        <f>IFERROR(INDEX(Gesamtaufstellung[HSP Ums.],MATCH(F153,Gesamtaufstellung[HSP Vk alpha],0)),"")</f>
        <v/>
      </c>
      <c r="D153" s="3" t="str">
        <f>IFERROR(INDEX(Gesamtaufstellung[Marge in %],MATCH(F153,Gesamtaufstellung[HSP Vk alpha],0)),"")</f>
        <v/>
      </c>
      <c r="E153" s="1" t="str">
        <f>IFERROR(INDEX(Gesamtaufstellung[Rechnungbetrag],MATCH('nach Verkäufer'!F153,Gesamtaufstellung[HSP Vk alpha],0)),"")</f>
        <v/>
      </c>
      <c r="F153" s="8" t="str">
        <f>IFERROR(_xlfn.AGGREGATE(15,6,Gesamtaufstellung[HSP Vk alpha],ROW()-3),"")</f>
        <v/>
      </c>
      <c r="G153" t="str">
        <f>IFERROR(INDEX(Gesamtaufstellung[Verkäufer],MATCH(nach_Verkäufer[HSP Vknr.],Gesamtaufstellung[HSP Vk alpha],0)),"")</f>
        <v/>
      </c>
    </row>
    <row r="154" spans="1:7" x14ac:dyDescent="0.2">
      <c r="A154" t="str">
        <f>IFERROR(INDEX(Gesamtaufstellung[Kd.nummer],MATCH(F154,Gesamtaufstellung[HSP Vk alpha],0)),"")</f>
        <v/>
      </c>
      <c r="B154" t="str">
        <f>IFERROR(INDEX(Gesamtaufstellung[Kunde],MATCH(F154,Gesamtaufstellung[HSP Vk alpha],0)),"")</f>
        <v/>
      </c>
      <c r="C154" s="7" t="str">
        <f>IFERROR(INDEX(Gesamtaufstellung[HSP Ums.],MATCH(F154,Gesamtaufstellung[HSP Vk alpha],0)),"")</f>
        <v/>
      </c>
      <c r="D154" s="3" t="str">
        <f>IFERROR(INDEX(Gesamtaufstellung[Marge in %],MATCH(F154,Gesamtaufstellung[HSP Vk alpha],0)),"")</f>
        <v/>
      </c>
      <c r="E154" s="1" t="str">
        <f>IFERROR(INDEX(Gesamtaufstellung[Rechnungbetrag],MATCH('nach Verkäufer'!F154,Gesamtaufstellung[HSP Vk alpha],0)),"")</f>
        <v/>
      </c>
      <c r="F154" s="8" t="str">
        <f>IFERROR(_xlfn.AGGREGATE(15,6,Gesamtaufstellung[HSP Vk alpha],ROW()-3),"")</f>
        <v/>
      </c>
      <c r="G154" t="str">
        <f>IFERROR(INDEX(Gesamtaufstellung[Verkäufer],MATCH(nach_Verkäufer[HSP Vknr.],Gesamtaufstellung[HSP Vk alpha],0)),"")</f>
        <v/>
      </c>
    </row>
    <row r="155" spans="1:7" x14ac:dyDescent="0.2">
      <c r="A155" t="str">
        <f>IFERROR(INDEX(Gesamtaufstellung[Kd.nummer],MATCH(F155,Gesamtaufstellung[HSP Vk alpha],0)),"")</f>
        <v/>
      </c>
      <c r="B155" t="str">
        <f>IFERROR(INDEX(Gesamtaufstellung[Kunde],MATCH(F155,Gesamtaufstellung[HSP Vk alpha],0)),"")</f>
        <v/>
      </c>
      <c r="C155" s="7" t="str">
        <f>IFERROR(INDEX(Gesamtaufstellung[HSP Ums.],MATCH(F155,Gesamtaufstellung[HSP Vk alpha],0)),"")</f>
        <v/>
      </c>
      <c r="D155" s="3" t="str">
        <f>IFERROR(INDEX(Gesamtaufstellung[Marge in %],MATCH(F155,Gesamtaufstellung[HSP Vk alpha],0)),"")</f>
        <v/>
      </c>
      <c r="E155" s="1" t="str">
        <f>IFERROR(INDEX(Gesamtaufstellung[Rechnungbetrag],MATCH('nach Verkäufer'!F155,Gesamtaufstellung[HSP Vk alpha],0)),"")</f>
        <v/>
      </c>
      <c r="F155" s="8" t="str">
        <f>IFERROR(_xlfn.AGGREGATE(15,6,Gesamtaufstellung[HSP Vk alpha],ROW()-3),"")</f>
        <v/>
      </c>
      <c r="G155" t="str">
        <f>IFERROR(INDEX(Gesamtaufstellung[Verkäufer],MATCH(nach_Verkäufer[HSP Vknr.],Gesamtaufstellung[HSP Vk alpha],0)),"")</f>
        <v/>
      </c>
    </row>
    <row r="156" spans="1:7" x14ac:dyDescent="0.2">
      <c r="A156" t="str">
        <f>IFERROR(INDEX(Gesamtaufstellung[Kd.nummer],MATCH(F156,Gesamtaufstellung[HSP Vk alpha],0)),"")</f>
        <v/>
      </c>
      <c r="B156" t="str">
        <f>IFERROR(INDEX(Gesamtaufstellung[Kunde],MATCH(F156,Gesamtaufstellung[HSP Vk alpha],0)),"")</f>
        <v/>
      </c>
      <c r="C156" s="7" t="str">
        <f>IFERROR(INDEX(Gesamtaufstellung[HSP Ums.],MATCH(F156,Gesamtaufstellung[HSP Vk alpha],0)),"")</f>
        <v/>
      </c>
      <c r="D156" s="3" t="str">
        <f>IFERROR(INDEX(Gesamtaufstellung[Marge in %],MATCH(F156,Gesamtaufstellung[HSP Vk alpha],0)),"")</f>
        <v/>
      </c>
      <c r="E156" s="1" t="str">
        <f>IFERROR(INDEX(Gesamtaufstellung[Rechnungbetrag],MATCH('nach Verkäufer'!F156,Gesamtaufstellung[HSP Vk alpha],0)),"")</f>
        <v/>
      </c>
      <c r="F156" s="8" t="str">
        <f>IFERROR(_xlfn.AGGREGATE(15,6,Gesamtaufstellung[HSP Vk alpha],ROW()-3),"")</f>
        <v/>
      </c>
      <c r="G156" t="str">
        <f>IFERROR(INDEX(Gesamtaufstellung[Verkäufer],MATCH(nach_Verkäufer[HSP Vknr.],Gesamtaufstellung[HSP Vk alpha],0)),"")</f>
        <v/>
      </c>
    </row>
    <row r="157" spans="1:7" x14ac:dyDescent="0.2">
      <c r="A157" t="str">
        <f>IFERROR(INDEX(Gesamtaufstellung[Kd.nummer],MATCH(F157,Gesamtaufstellung[HSP Vk alpha],0)),"")</f>
        <v/>
      </c>
      <c r="B157" t="str">
        <f>IFERROR(INDEX(Gesamtaufstellung[Kunde],MATCH(F157,Gesamtaufstellung[HSP Vk alpha],0)),"")</f>
        <v/>
      </c>
      <c r="C157" s="7" t="str">
        <f>IFERROR(INDEX(Gesamtaufstellung[HSP Ums.],MATCH(F157,Gesamtaufstellung[HSP Vk alpha],0)),"")</f>
        <v/>
      </c>
      <c r="D157" s="3" t="str">
        <f>IFERROR(INDEX(Gesamtaufstellung[Marge in %],MATCH(F157,Gesamtaufstellung[HSP Vk alpha],0)),"")</f>
        <v/>
      </c>
      <c r="E157" s="1" t="str">
        <f>IFERROR(INDEX(Gesamtaufstellung[Rechnungbetrag],MATCH('nach Verkäufer'!F157,Gesamtaufstellung[HSP Vk alpha],0)),"")</f>
        <v/>
      </c>
      <c r="F157" s="8" t="str">
        <f>IFERROR(_xlfn.AGGREGATE(15,6,Gesamtaufstellung[HSP Vk alpha],ROW()-3),"")</f>
        <v/>
      </c>
      <c r="G157" t="str">
        <f>IFERROR(INDEX(Gesamtaufstellung[Verkäufer],MATCH(nach_Verkäufer[HSP Vknr.],Gesamtaufstellung[HSP Vk alpha],0)),"")</f>
        <v/>
      </c>
    </row>
    <row r="158" spans="1:7" x14ac:dyDescent="0.2">
      <c r="A158" t="str">
        <f>IFERROR(INDEX(Gesamtaufstellung[Kd.nummer],MATCH(F158,Gesamtaufstellung[HSP Vk alpha],0)),"")</f>
        <v/>
      </c>
      <c r="B158" t="str">
        <f>IFERROR(INDEX(Gesamtaufstellung[Kunde],MATCH(F158,Gesamtaufstellung[HSP Vk alpha],0)),"")</f>
        <v/>
      </c>
      <c r="C158" s="7" t="str">
        <f>IFERROR(INDEX(Gesamtaufstellung[HSP Ums.],MATCH(F158,Gesamtaufstellung[HSP Vk alpha],0)),"")</f>
        <v/>
      </c>
      <c r="D158" s="3" t="str">
        <f>IFERROR(INDEX(Gesamtaufstellung[Marge in %],MATCH(F158,Gesamtaufstellung[HSP Vk alpha],0)),"")</f>
        <v/>
      </c>
      <c r="E158" s="1" t="str">
        <f>IFERROR(INDEX(Gesamtaufstellung[Rechnungbetrag],MATCH('nach Verkäufer'!F158,Gesamtaufstellung[HSP Vk alpha],0)),"")</f>
        <v/>
      </c>
      <c r="F158" s="8" t="str">
        <f>IFERROR(_xlfn.AGGREGATE(15,6,Gesamtaufstellung[HSP Vk alpha],ROW()-3),"")</f>
        <v/>
      </c>
      <c r="G158" t="str">
        <f>IFERROR(INDEX(Gesamtaufstellung[Verkäufer],MATCH(nach_Verkäufer[HSP Vknr.],Gesamtaufstellung[HSP Vk alpha],0)),"")</f>
        <v/>
      </c>
    </row>
    <row r="159" spans="1:7" x14ac:dyDescent="0.2">
      <c r="A159" t="str">
        <f>IFERROR(INDEX(Gesamtaufstellung[Kd.nummer],MATCH(F159,Gesamtaufstellung[HSP Vk alpha],0)),"")</f>
        <v/>
      </c>
      <c r="B159" t="str">
        <f>IFERROR(INDEX(Gesamtaufstellung[Kunde],MATCH(F159,Gesamtaufstellung[HSP Vk alpha],0)),"")</f>
        <v/>
      </c>
      <c r="C159" s="7" t="str">
        <f>IFERROR(INDEX(Gesamtaufstellung[HSP Ums.],MATCH(F159,Gesamtaufstellung[HSP Vk alpha],0)),"")</f>
        <v/>
      </c>
      <c r="D159" s="3" t="str">
        <f>IFERROR(INDEX(Gesamtaufstellung[Marge in %],MATCH(F159,Gesamtaufstellung[HSP Vk alpha],0)),"")</f>
        <v/>
      </c>
      <c r="E159" s="1" t="str">
        <f>IFERROR(INDEX(Gesamtaufstellung[Rechnungbetrag],MATCH('nach Verkäufer'!F159,Gesamtaufstellung[HSP Vk alpha],0)),"")</f>
        <v/>
      </c>
      <c r="F159" s="8" t="str">
        <f>IFERROR(_xlfn.AGGREGATE(15,6,Gesamtaufstellung[HSP Vk alpha],ROW()-3),"")</f>
        <v/>
      </c>
      <c r="G159" t="str">
        <f>IFERROR(INDEX(Gesamtaufstellung[Verkäufer],MATCH(nach_Verkäufer[HSP Vknr.],Gesamtaufstellung[HSP Vk alpha],0)),"")</f>
        <v/>
      </c>
    </row>
    <row r="160" spans="1:7" x14ac:dyDescent="0.2">
      <c r="A160" t="str">
        <f>IFERROR(INDEX(Gesamtaufstellung[Kd.nummer],MATCH(F160,Gesamtaufstellung[HSP Vk alpha],0)),"")</f>
        <v/>
      </c>
      <c r="B160" t="str">
        <f>IFERROR(INDEX(Gesamtaufstellung[Kunde],MATCH(F160,Gesamtaufstellung[HSP Vk alpha],0)),"")</f>
        <v/>
      </c>
      <c r="C160" s="7" t="str">
        <f>IFERROR(INDEX(Gesamtaufstellung[HSP Ums.],MATCH(F160,Gesamtaufstellung[HSP Vk alpha],0)),"")</f>
        <v/>
      </c>
      <c r="D160" s="3" t="str">
        <f>IFERROR(INDEX(Gesamtaufstellung[Marge in %],MATCH(F160,Gesamtaufstellung[HSP Vk alpha],0)),"")</f>
        <v/>
      </c>
      <c r="E160" s="1" t="str">
        <f>IFERROR(INDEX(Gesamtaufstellung[Rechnungbetrag],MATCH('nach Verkäufer'!F160,Gesamtaufstellung[HSP Vk alpha],0)),"")</f>
        <v/>
      </c>
      <c r="F160" s="8" t="str">
        <f>IFERROR(_xlfn.AGGREGATE(15,6,Gesamtaufstellung[HSP Vk alpha],ROW()-3),"")</f>
        <v/>
      </c>
      <c r="G160" t="str">
        <f>IFERROR(INDEX(Gesamtaufstellung[Verkäufer],MATCH(nach_Verkäufer[HSP Vknr.],Gesamtaufstellung[HSP Vk alpha],0)),"")</f>
        <v/>
      </c>
    </row>
    <row r="161" spans="1:7" x14ac:dyDescent="0.2">
      <c r="A161" t="str">
        <f>IFERROR(INDEX(Gesamtaufstellung[Kd.nummer],MATCH(F161,Gesamtaufstellung[HSP Vk alpha],0)),"")</f>
        <v/>
      </c>
      <c r="B161" t="str">
        <f>IFERROR(INDEX(Gesamtaufstellung[Kunde],MATCH(F161,Gesamtaufstellung[HSP Vk alpha],0)),"")</f>
        <v/>
      </c>
      <c r="C161" s="7" t="str">
        <f>IFERROR(INDEX(Gesamtaufstellung[HSP Ums.],MATCH(F161,Gesamtaufstellung[HSP Vk alpha],0)),"")</f>
        <v/>
      </c>
      <c r="D161" s="3" t="str">
        <f>IFERROR(INDEX(Gesamtaufstellung[Marge in %],MATCH(F161,Gesamtaufstellung[HSP Vk alpha],0)),"")</f>
        <v/>
      </c>
      <c r="E161" s="1" t="str">
        <f>IFERROR(INDEX(Gesamtaufstellung[Rechnungbetrag],MATCH('nach Verkäufer'!F161,Gesamtaufstellung[HSP Vk alpha],0)),"")</f>
        <v/>
      </c>
      <c r="F161" s="8" t="str">
        <f>IFERROR(_xlfn.AGGREGATE(15,6,Gesamtaufstellung[HSP Vk alpha],ROW()-3),"")</f>
        <v/>
      </c>
      <c r="G161" t="str">
        <f>IFERROR(INDEX(Gesamtaufstellung[Verkäufer],MATCH(nach_Verkäufer[HSP Vknr.],Gesamtaufstellung[HSP Vk alpha],0)),"")</f>
        <v/>
      </c>
    </row>
    <row r="162" spans="1:7" x14ac:dyDescent="0.2">
      <c r="A162" t="str">
        <f>IFERROR(INDEX(Gesamtaufstellung[Kd.nummer],MATCH(F162,Gesamtaufstellung[HSP Vk alpha],0)),"")</f>
        <v/>
      </c>
      <c r="B162" t="str">
        <f>IFERROR(INDEX(Gesamtaufstellung[Kunde],MATCH(F162,Gesamtaufstellung[HSP Vk alpha],0)),"")</f>
        <v/>
      </c>
      <c r="C162" s="7" t="str">
        <f>IFERROR(INDEX(Gesamtaufstellung[HSP Ums.],MATCH(F162,Gesamtaufstellung[HSP Vk alpha],0)),"")</f>
        <v/>
      </c>
      <c r="D162" s="3" t="str">
        <f>IFERROR(INDEX(Gesamtaufstellung[Marge in %],MATCH(F162,Gesamtaufstellung[HSP Vk alpha],0)),"")</f>
        <v/>
      </c>
      <c r="E162" s="1" t="str">
        <f>IFERROR(INDEX(Gesamtaufstellung[Rechnungbetrag],MATCH('nach Verkäufer'!F162,Gesamtaufstellung[HSP Vk alpha],0)),"")</f>
        <v/>
      </c>
      <c r="F162" s="8" t="str">
        <f>IFERROR(_xlfn.AGGREGATE(15,6,Gesamtaufstellung[HSP Vk alpha],ROW()-3),"")</f>
        <v/>
      </c>
      <c r="G162" t="str">
        <f>IFERROR(INDEX(Gesamtaufstellung[Verkäufer],MATCH(nach_Verkäufer[HSP Vknr.],Gesamtaufstellung[HSP Vk alpha],0)),"")</f>
        <v/>
      </c>
    </row>
    <row r="163" spans="1:7" x14ac:dyDescent="0.2">
      <c r="A163" t="str">
        <f>IFERROR(INDEX(Gesamtaufstellung[Kd.nummer],MATCH(F163,Gesamtaufstellung[HSP Vk alpha],0)),"")</f>
        <v/>
      </c>
      <c r="B163" t="str">
        <f>IFERROR(INDEX(Gesamtaufstellung[Kunde],MATCH(F163,Gesamtaufstellung[HSP Vk alpha],0)),"")</f>
        <v/>
      </c>
      <c r="C163" s="7" t="str">
        <f>IFERROR(INDEX(Gesamtaufstellung[HSP Ums.],MATCH(F163,Gesamtaufstellung[HSP Vk alpha],0)),"")</f>
        <v/>
      </c>
      <c r="D163" s="3" t="str">
        <f>IFERROR(INDEX(Gesamtaufstellung[Marge in %],MATCH(F163,Gesamtaufstellung[HSP Vk alpha],0)),"")</f>
        <v/>
      </c>
      <c r="E163" s="1" t="str">
        <f>IFERROR(INDEX(Gesamtaufstellung[Rechnungbetrag],MATCH('nach Verkäufer'!F163,Gesamtaufstellung[HSP Vk alpha],0)),"")</f>
        <v/>
      </c>
      <c r="F163" s="8" t="str">
        <f>IFERROR(_xlfn.AGGREGATE(15,6,Gesamtaufstellung[HSP Vk alpha],ROW()-3),"")</f>
        <v/>
      </c>
      <c r="G163" t="str">
        <f>IFERROR(INDEX(Gesamtaufstellung[Verkäufer],MATCH(nach_Verkäufer[HSP Vknr.],Gesamtaufstellung[HSP Vk alpha],0)),"")</f>
        <v/>
      </c>
    </row>
    <row r="164" spans="1:7" x14ac:dyDescent="0.2">
      <c r="A164" t="str">
        <f>IFERROR(INDEX(Gesamtaufstellung[Kd.nummer],MATCH(F164,Gesamtaufstellung[HSP Vk alpha],0)),"")</f>
        <v/>
      </c>
      <c r="B164" t="str">
        <f>IFERROR(INDEX(Gesamtaufstellung[Kunde],MATCH(F164,Gesamtaufstellung[HSP Vk alpha],0)),"")</f>
        <v/>
      </c>
      <c r="C164" s="7" t="str">
        <f>IFERROR(INDEX(Gesamtaufstellung[HSP Ums.],MATCH(F164,Gesamtaufstellung[HSP Vk alpha],0)),"")</f>
        <v/>
      </c>
      <c r="D164" s="3" t="str">
        <f>IFERROR(INDEX(Gesamtaufstellung[Marge in %],MATCH(F164,Gesamtaufstellung[HSP Vk alpha],0)),"")</f>
        <v/>
      </c>
      <c r="E164" s="1" t="str">
        <f>IFERROR(INDEX(Gesamtaufstellung[Rechnungbetrag],MATCH('nach Verkäufer'!F164,Gesamtaufstellung[HSP Vk alpha],0)),"")</f>
        <v/>
      </c>
      <c r="F164" s="8" t="str">
        <f>IFERROR(_xlfn.AGGREGATE(15,6,Gesamtaufstellung[HSP Vk alpha],ROW()-3),"")</f>
        <v/>
      </c>
      <c r="G164" t="str">
        <f>IFERROR(INDEX(Gesamtaufstellung[Verkäufer],MATCH(nach_Verkäufer[HSP Vknr.],Gesamtaufstellung[HSP Vk alpha],0)),"")</f>
        <v/>
      </c>
    </row>
    <row r="165" spans="1:7" x14ac:dyDescent="0.2">
      <c r="A165" t="str">
        <f>IFERROR(INDEX(Gesamtaufstellung[Kd.nummer],MATCH(F165,Gesamtaufstellung[HSP Vk alpha],0)),"")</f>
        <v/>
      </c>
      <c r="B165" t="str">
        <f>IFERROR(INDEX(Gesamtaufstellung[Kunde],MATCH(F165,Gesamtaufstellung[HSP Vk alpha],0)),"")</f>
        <v/>
      </c>
      <c r="C165" s="7" t="str">
        <f>IFERROR(INDEX(Gesamtaufstellung[HSP Ums.],MATCH(F165,Gesamtaufstellung[HSP Vk alpha],0)),"")</f>
        <v/>
      </c>
      <c r="D165" s="3" t="str">
        <f>IFERROR(INDEX(Gesamtaufstellung[Marge in %],MATCH(F165,Gesamtaufstellung[HSP Vk alpha],0)),"")</f>
        <v/>
      </c>
      <c r="E165" s="1" t="str">
        <f>IFERROR(INDEX(Gesamtaufstellung[Rechnungbetrag],MATCH('nach Verkäufer'!F165,Gesamtaufstellung[HSP Vk alpha],0)),"")</f>
        <v/>
      </c>
      <c r="F165" s="8" t="str">
        <f>IFERROR(_xlfn.AGGREGATE(15,6,Gesamtaufstellung[HSP Vk alpha],ROW()-3),"")</f>
        <v/>
      </c>
      <c r="G165" t="str">
        <f>IFERROR(INDEX(Gesamtaufstellung[Verkäufer],MATCH(nach_Verkäufer[HSP Vknr.],Gesamtaufstellung[HSP Vk alpha],0)),"")</f>
        <v/>
      </c>
    </row>
    <row r="166" spans="1:7" x14ac:dyDescent="0.2">
      <c r="A166" t="str">
        <f>IFERROR(INDEX(Gesamtaufstellung[Kd.nummer],MATCH(F166,Gesamtaufstellung[HSP Vk alpha],0)),"")</f>
        <v/>
      </c>
      <c r="B166" t="str">
        <f>IFERROR(INDEX(Gesamtaufstellung[Kunde],MATCH(F166,Gesamtaufstellung[HSP Vk alpha],0)),"")</f>
        <v/>
      </c>
      <c r="C166" s="7" t="str">
        <f>IFERROR(INDEX(Gesamtaufstellung[HSP Ums.],MATCH(F166,Gesamtaufstellung[HSP Vk alpha],0)),"")</f>
        <v/>
      </c>
      <c r="D166" s="3" t="str">
        <f>IFERROR(INDEX(Gesamtaufstellung[Marge in %],MATCH(F166,Gesamtaufstellung[HSP Vk alpha],0)),"")</f>
        <v/>
      </c>
      <c r="E166" s="1" t="str">
        <f>IFERROR(INDEX(Gesamtaufstellung[Rechnungbetrag],MATCH('nach Verkäufer'!F166,Gesamtaufstellung[HSP Vk alpha],0)),"")</f>
        <v/>
      </c>
      <c r="F166" s="8" t="str">
        <f>IFERROR(_xlfn.AGGREGATE(15,6,Gesamtaufstellung[HSP Vk alpha],ROW()-3),"")</f>
        <v/>
      </c>
      <c r="G166" t="str">
        <f>IFERROR(INDEX(Gesamtaufstellung[Verkäufer],MATCH(nach_Verkäufer[HSP Vknr.],Gesamtaufstellung[HSP Vk alpha],0)),"")</f>
        <v/>
      </c>
    </row>
    <row r="167" spans="1:7" x14ac:dyDescent="0.2">
      <c r="A167" t="str">
        <f>IFERROR(INDEX(Gesamtaufstellung[Kd.nummer],MATCH(F167,Gesamtaufstellung[HSP Vk alpha],0)),"")</f>
        <v/>
      </c>
      <c r="B167" t="str">
        <f>IFERROR(INDEX(Gesamtaufstellung[Kunde],MATCH(F167,Gesamtaufstellung[HSP Vk alpha],0)),"")</f>
        <v/>
      </c>
      <c r="C167" s="7" t="str">
        <f>IFERROR(INDEX(Gesamtaufstellung[HSP Ums.],MATCH(F167,Gesamtaufstellung[HSP Vk alpha],0)),"")</f>
        <v/>
      </c>
      <c r="D167" s="3" t="str">
        <f>IFERROR(INDEX(Gesamtaufstellung[Marge in %],MATCH(F167,Gesamtaufstellung[HSP Vk alpha],0)),"")</f>
        <v/>
      </c>
      <c r="E167" s="1" t="str">
        <f>IFERROR(INDEX(Gesamtaufstellung[Rechnungbetrag],MATCH('nach Verkäufer'!F167,Gesamtaufstellung[HSP Vk alpha],0)),"")</f>
        <v/>
      </c>
      <c r="F167" s="8" t="str">
        <f>IFERROR(_xlfn.AGGREGATE(15,6,Gesamtaufstellung[HSP Vk alpha],ROW()-3),"")</f>
        <v/>
      </c>
      <c r="G167" t="str">
        <f>IFERROR(INDEX(Gesamtaufstellung[Verkäufer],MATCH(nach_Verkäufer[HSP Vknr.],Gesamtaufstellung[HSP Vk alpha],0)),"")</f>
        <v/>
      </c>
    </row>
    <row r="168" spans="1:7" x14ac:dyDescent="0.2">
      <c r="A168" t="str">
        <f>IFERROR(INDEX(Gesamtaufstellung[Kd.nummer],MATCH(F168,Gesamtaufstellung[HSP Vk alpha],0)),"")</f>
        <v/>
      </c>
      <c r="B168" t="str">
        <f>IFERROR(INDEX(Gesamtaufstellung[Kunde],MATCH(F168,Gesamtaufstellung[HSP Vk alpha],0)),"")</f>
        <v/>
      </c>
      <c r="C168" s="7" t="str">
        <f>IFERROR(INDEX(Gesamtaufstellung[HSP Ums.],MATCH(F168,Gesamtaufstellung[HSP Vk alpha],0)),"")</f>
        <v/>
      </c>
      <c r="D168" s="3" t="str">
        <f>IFERROR(INDEX(Gesamtaufstellung[Marge in %],MATCH(F168,Gesamtaufstellung[HSP Vk alpha],0)),"")</f>
        <v/>
      </c>
      <c r="E168" s="1" t="str">
        <f>IFERROR(INDEX(Gesamtaufstellung[Rechnungbetrag],MATCH('nach Verkäufer'!F168,Gesamtaufstellung[HSP Vk alpha],0)),"")</f>
        <v/>
      </c>
      <c r="F168" s="8" t="str">
        <f>IFERROR(_xlfn.AGGREGATE(15,6,Gesamtaufstellung[HSP Vk alpha],ROW()-3),"")</f>
        <v/>
      </c>
      <c r="G168" t="str">
        <f>IFERROR(INDEX(Gesamtaufstellung[Verkäufer],MATCH(nach_Verkäufer[HSP Vknr.],Gesamtaufstellung[HSP Vk alpha],0)),"")</f>
        <v/>
      </c>
    </row>
    <row r="169" spans="1:7" x14ac:dyDescent="0.2">
      <c r="A169" t="str">
        <f>IFERROR(INDEX(Gesamtaufstellung[Kd.nummer],MATCH(F169,Gesamtaufstellung[HSP Vk alpha],0)),"")</f>
        <v/>
      </c>
      <c r="B169" t="str">
        <f>IFERROR(INDEX(Gesamtaufstellung[Kunde],MATCH(F169,Gesamtaufstellung[HSP Vk alpha],0)),"")</f>
        <v/>
      </c>
      <c r="C169" s="7" t="str">
        <f>IFERROR(INDEX(Gesamtaufstellung[HSP Ums.],MATCH(F169,Gesamtaufstellung[HSP Vk alpha],0)),"")</f>
        <v/>
      </c>
      <c r="D169" s="3" t="str">
        <f>IFERROR(INDEX(Gesamtaufstellung[Marge in %],MATCH(F169,Gesamtaufstellung[HSP Vk alpha],0)),"")</f>
        <v/>
      </c>
      <c r="E169" s="1" t="str">
        <f>IFERROR(INDEX(Gesamtaufstellung[Rechnungbetrag],MATCH('nach Verkäufer'!F169,Gesamtaufstellung[HSP Vk alpha],0)),"")</f>
        <v/>
      </c>
      <c r="F169" s="8" t="str">
        <f>IFERROR(_xlfn.AGGREGATE(15,6,Gesamtaufstellung[HSP Vk alpha],ROW()-3),"")</f>
        <v/>
      </c>
      <c r="G169" t="str">
        <f>IFERROR(INDEX(Gesamtaufstellung[Verkäufer],MATCH(nach_Verkäufer[HSP Vknr.],Gesamtaufstellung[HSP Vk alpha],0)),"")</f>
        <v/>
      </c>
    </row>
    <row r="170" spans="1:7" x14ac:dyDescent="0.2">
      <c r="A170" t="str">
        <f>IFERROR(INDEX(Gesamtaufstellung[Kd.nummer],MATCH(F170,Gesamtaufstellung[HSP Vk alpha],0)),"")</f>
        <v/>
      </c>
      <c r="B170" t="str">
        <f>IFERROR(INDEX(Gesamtaufstellung[Kunde],MATCH(F170,Gesamtaufstellung[HSP Vk alpha],0)),"")</f>
        <v/>
      </c>
      <c r="C170" s="7" t="str">
        <f>IFERROR(INDEX(Gesamtaufstellung[HSP Ums.],MATCH(F170,Gesamtaufstellung[HSP Vk alpha],0)),"")</f>
        <v/>
      </c>
      <c r="D170" s="3" t="str">
        <f>IFERROR(INDEX(Gesamtaufstellung[Marge in %],MATCH(F170,Gesamtaufstellung[HSP Vk alpha],0)),"")</f>
        <v/>
      </c>
      <c r="E170" s="1" t="str">
        <f>IFERROR(INDEX(Gesamtaufstellung[Rechnungbetrag],MATCH('nach Verkäufer'!F170,Gesamtaufstellung[HSP Vk alpha],0)),"")</f>
        <v/>
      </c>
      <c r="F170" s="8" t="str">
        <f>IFERROR(_xlfn.AGGREGATE(15,6,Gesamtaufstellung[HSP Vk alpha],ROW()-3),"")</f>
        <v/>
      </c>
      <c r="G170" t="str">
        <f>IFERROR(INDEX(Gesamtaufstellung[Verkäufer],MATCH(nach_Verkäufer[HSP Vknr.],Gesamtaufstellung[HSP Vk alpha],0)),"")</f>
        <v/>
      </c>
    </row>
    <row r="171" spans="1:7" x14ac:dyDescent="0.2">
      <c r="A171" t="str">
        <f>IFERROR(INDEX(Gesamtaufstellung[Kd.nummer],MATCH(F171,Gesamtaufstellung[HSP Vk alpha],0)),"")</f>
        <v/>
      </c>
      <c r="B171" t="str">
        <f>IFERROR(INDEX(Gesamtaufstellung[Kunde],MATCH(F171,Gesamtaufstellung[HSP Vk alpha],0)),"")</f>
        <v/>
      </c>
      <c r="C171" s="7" t="str">
        <f>IFERROR(INDEX(Gesamtaufstellung[HSP Ums.],MATCH(F171,Gesamtaufstellung[HSP Vk alpha],0)),"")</f>
        <v/>
      </c>
      <c r="D171" s="3" t="str">
        <f>IFERROR(INDEX(Gesamtaufstellung[Marge in %],MATCH(F171,Gesamtaufstellung[HSP Vk alpha],0)),"")</f>
        <v/>
      </c>
      <c r="E171" s="1" t="str">
        <f>IFERROR(INDEX(Gesamtaufstellung[Rechnungbetrag],MATCH('nach Verkäufer'!F171,Gesamtaufstellung[HSP Vk alpha],0)),"")</f>
        <v/>
      </c>
      <c r="F171" s="8" t="str">
        <f>IFERROR(_xlfn.AGGREGATE(15,6,Gesamtaufstellung[HSP Vk alpha],ROW()-3),"")</f>
        <v/>
      </c>
      <c r="G171" t="str">
        <f>IFERROR(INDEX(Gesamtaufstellung[Verkäufer],MATCH(nach_Verkäufer[HSP Vknr.],Gesamtaufstellung[HSP Vk alpha],0)),"")</f>
        <v/>
      </c>
    </row>
    <row r="172" spans="1:7" x14ac:dyDescent="0.2">
      <c r="A172" t="str">
        <f>IFERROR(INDEX(Gesamtaufstellung[Kd.nummer],MATCH(F172,Gesamtaufstellung[HSP Vk alpha],0)),"")</f>
        <v/>
      </c>
      <c r="B172" t="str">
        <f>IFERROR(INDEX(Gesamtaufstellung[Kunde],MATCH(F172,Gesamtaufstellung[HSP Vk alpha],0)),"")</f>
        <v/>
      </c>
      <c r="C172" s="7" t="str">
        <f>IFERROR(INDEX(Gesamtaufstellung[HSP Ums.],MATCH(F172,Gesamtaufstellung[HSP Vk alpha],0)),"")</f>
        <v/>
      </c>
      <c r="D172" s="3" t="str">
        <f>IFERROR(INDEX(Gesamtaufstellung[Marge in %],MATCH(F172,Gesamtaufstellung[HSP Vk alpha],0)),"")</f>
        <v/>
      </c>
      <c r="E172" s="1" t="str">
        <f>IFERROR(INDEX(Gesamtaufstellung[Rechnungbetrag],MATCH('nach Verkäufer'!F172,Gesamtaufstellung[HSP Vk alpha],0)),"")</f>
        <v/>
      </c>
      <c r="F172" s="8" t="str">
        <f>IFERROR(_xlfn.AGGREGATE(15,6,Gesamtaufstellung[HSP Vk alpha],ROW()-3),"")</f>
        <v/>
      </c>
      <c r="G172" t="str">
        <f>IFERROR(INDEX(Gesamtaufstellung[Verkäufer],MATCH(nach_Verkäufer[HSP Vknr.],Gesamtaufstellung[HSP Vk alpha],0)),"")</f>
        <v/>
      </c>
    </row>
    <row r="173" spans="1:7" x14ac:dyDescent="0.2">
      <c r="A173" t="str">
        <f>IFERROR(INDEX(Gesamtaufstellung[Kd.nummer],MATCH(F173,Gesamtaufstellung[HSP Vk alpha],0)),"")</f>
        <v/>
      </c>
      <c r="B173" t="str">
        <f>IFERROR(INDEX(Gesamtaufstellung[Kunde],MATCH(F173,Gesamtaufstellung[HSP Vk alpha],0)),"")</f>
        <v/>
      </c>
      <c r="C173" s="7" t="str">
        <f>IFERROR(INDEX(Gesamtaufstellung[HSP Ums.],MATCH(F173,Gesamtaufstellung[HSP Vk alpha],0)),"")</f>
        <v/>
      </c>
      <c r="D173" s="3" t="str">
        <f>IFERROR(INDEX(Gesamtaufstellung[Marge in %],MATCH(F173,Gesamtaufstellung[HSP Vk alpha],0)),"")</f>
        <v/>
      </c>
      <c r="E173" s="1" t="str">
        <f>IFERROR(INDEX(Gesamtaufstellung[Rechnungbetrag],MATCH('nach Verkäufer'!F173,Gesamtaufstellung[HSP Vk alpha],0)),"")</f>
        <v/>
      </c>
      <c r="F173" s="8" t="str">
        <f>IFERROR(_xlfn.AGGREGATE(15,6,Gesamtaufstellung[HSP Vk alpha],ROW()-3),"")</f>
        <v/>
      </c>
      <c r="G173" t="str">
        <f>IFERROR(INDEX(Gesamtaufstellung[Verkäufer],MATCH(nach_Verkäufer[HSP Vknr.],Gesamtaufstellung[HSP Vk alpha],0)),"")</f>
        <v/>
      </c>
    </row>
    <row r="174" spans="1:7" x14ac:dyDescent="0.2">
      <c r="A174" t="str">
        <f>IFERROR(INDEX(Gesamtaufstellung[Kd.nummer],MATCH(F174,Gesamtaufstellung[HSP Vk alpha],0)),"")</f>
        <v/>
      </c>
      <c r="B174" t="str">
        <f>IFERROR(INDEX(Gesamtaufstellung[Kunde],MATCH(F174,Gesamtaufstellung[HSP Vk alpha],0)),"")</f>
        <v/>
      </c>
      <c r="C174" s="7" t="str">
        <f>IFERROR(INDEX(Gesamtaufstellung[HSP Ums.],MATCH(F174,Gesamtaufstellung[HSP Vk alpha],0)),"")</f>
        <v/>
      </c>
      <c r="D174" s="3" t="str">
        <f>IFERROR(INDEX(Gesamtaufstellung[Marge in %],MATCH(F174,Gesamtaufstellung[HSP Vk alpha],0)),"")</f>
        <v/>
      </c>
      <c r="E174" s="1" t="str">
        <f>IFERROR(INDEX(Gesamtaufstellung[Rechnungbetrag],MATCH('nach Verkäufer'!F174,Gesamtaufstellung[HSP Vk alpha],0)),"")</f>
        <v/>
      </c>
      <c r="F174" s="8" t="str">
        <f>IFERROR(_xlfn.AGGREGATE(15,6,Gesamtaufstellung[HSP Vk alpha],ROW()-3),"")</f>
        <v/>
      </c>
      <c r="G174" t="str">
        <f>IFERROR(INDEX(Gesamtaufstellung[Verkäufer],MATCH(nach_Verkäufer[HSP Vknr.],Gesamtaufstellung[HSP Vk alpha],0)),"")</f>
        <v/>
      </c>
    </row>
    <row r="175" spans="1:7" x14ac:dyDescent="0.2">
      <c r="A175" t="str">
        <f>IFERROR(INDEX(Gesamtaufstellung[Kd.nummer],MATCH(F175,Gesamtaufstellung[HSP Vk alpha],0)),"")</f>
        <v/>
      </c>
      <c r="B175" t="str">
        <f>IFERROR(INDEX(Gesamtaufstellung[Kunde],MATCH(F175,Gesamtaufstellung[HSP Vk alpha],0)),"")</f>
        <v/>
      </c>
      <c r="C175" s="7" t="str">
        <f>IFERROR(INDEX(Gesamtaufstellung[HSP Ums.],MATCH(F175,Gesamtaufstellung[HSP Vk alpha],0)),"")</f>
        <v/>
      </c>
      <c r="D175" s="3" t="str">
        <f>IFERROR(INDEX(Gesamtaufstellung[Marge in %],MATCH(F175,Gesamtaufstellung[HSP Vk alpha],0)),"")</f>
        <v/>
      </c>
      <c r="E175" s="1" t="str">
        <f>IFERROR(INDEX(Gesamtaufstellung[Rechnungbetrag],MATCH('nach Verkäufer'!F175,Gesamtaufstellung[HSP Vk alpha],0)),"")</f>
        <v/>
      </c>
      <c r="F175" s="8" t="str">
        <f>IFERROR(_xlfn.AGGREGATE(15,6,Gesamtaufstellung[HSP Vk alpha],ROW()-3),"")</f>
        <v/>
      </c>
      <c r="G175" t="str">
        <f>IFERROR(INDEX(Gesamtaufstellung[Verkäufer],MATCH(nach_Verkäufer[HSP Vknr.],Gesamtaufstellung[HSP Vk alpha],0)),"")</f>
        <v/>
      </c>
    </row>
    <row r="176" spans="1:7" x14ac:dyDescent="0.2">
      <c r="A176" t="str">
        <f>IFERROR(INDEX(Gesamtaufstellung[Kd.nummer],MATCH(F176,Gesamtaufstellung[HSP Vk alpha],0)),"")</f>
        <v/>
      </c>
      <c r="B176" t="str">
        <f>IFERROR(INDEX(Gesamtaufstellung[Kunde],MATCH(F176,Gesamtaufstellung[HSP Vk alpha],0)),"")</f>
        <v/>
      </c>
      <c r="C176" s="7" t="str">
        <f>IFERROR(INDEX(Gesamtaufstellung[HSP Ums.],MATCH(F176,Gesamtaufstellung[HSP Vk alpha],0)),"")</f>
        <v/>
      </c>
      <c r="D176" s="3" t="str">
        <f>IFERROR(INDEX(Gesamtaufstellung[Marge in %],MATCH(F176,Gesamtaufstellung[HSP Vk alpha],0)),"")</f>
        <v/>
      </c>
      <c r="E176" s="1" t="str">
        <f>IFERROR(INDEX(Gesamtaufstellung[Rechnungbetrag],MATCH('nach Verkäufer'!F176,Gesamtaufstellung[HSP Vk alpha],0)),"")</f>
        <v/>
      </c>
      <c r="F176" s="8" t="str">
        <f>IFERROR(_xlfn.AGGREGATE(15,6,Gesamtaufstellung[HSP Vk alpha],ROW()-3),"")</f>
        <v/>
      </c>
      <c r="G176" t="str">
        <f>IFERROR(INDEX(Gesamtaufstellung[Verkäufer],MATCH(nach_Verkäufer[HSP Vknr.],Gesamtaufstellung[HSP Vk alpha],0)),"")</f>
        <v/>
      </c>
    </row>
    <row r="177" spans="1:7" x14ac:dyDescent="0.2">
      <c r="A177" t="str">
        <f>IFERROR(INDEX(Gesamtaufstellung[Kd.nummer],MATCH(F177,Gesamtaufstellung[HSP Vk alpha],0)),"")</f>
        <v/>
      </c>
      <c r="B177" t="str">
        <f>IFERROR(INDEX(Gesamtaufstellung[Kunde],MATCH(F177,Gesamtaufstellung[HSP Vk alpha],0)),"")</f>
        <v/>
      </c>
      <c r="C177" s="7" t="str">
        <f>IFERROR(INDEX(Gesamtaufstellung[HSP Ums.],MATCH(F177,Gesamtaufstellung[HSP Vk alpha],0)),"")</f>
        <v/>
      </c>
      <c r="D177" s="3" t="str">
        <f>IFERROR(INDEX(Gesamtaufstellung[Marge in %],MATCH(F177,Gesamtaufstellung[HSP Vk alpha],0)),"")</f>
        <v/>
      </c>
      <c r="E177" s="1" t="str">
        <f>IFERROR(INDEX(Gesamtaufstellung[Rechnungbetrag],MATCH('nach Verkäufer'!F177,Gesamtaufstellung[HSP Vk alpha],0)),"")</f>
        <v/>
      </c>
      <c r="F177" s="8" t="str">
        <f>IFERROR(_xlfn.AGGREGATE(15,6,Gesamtaufstellung[HSP Vk alpha],ROW()-3),"")</f>
        <v/>
      </c>
      <c r="G177" t="str">
        <f>IFERROR(INDEX(Gesamtaufstellung[Verkäufer],MATCH(nach_Verkäufer[HSP Vknr.],Gesamtaufstellung[HSP Vk alpha],0)),"")</f>
        <v/>
      </c>
    </row>
    <row r="178" spans="1:7" x14ac:dyDescent="0.2">
      <c r="A178" t="str">
        <f>IFERROR(INDEX(Gesamtaufstellung[Kd.nummer],MATCH(F178,Gesamtaufstellung[HSP Vk alpha],0)),"")</f>
        <v/>
      </c>
      <c r="B178" t="str">
        <f>IFERROR(INDEX(Gesamtaufstellung[Kunde],MATCH(F178,Gesamtaufstellung[HSP Vk alpha],0)),"")</f>
        <v/>
      </c>
      <c r="C178" s="7" t="str">
        <f>IFERROR(INDEX(Gesamtaufstellung[HSP Ums.],MATCH(F178,Gesamtaufstellung[HSP Vk alpha],0)),"")</f>
        <v/>
      </c>
      <c r="D178" s="3" t="str">
        <f>IFERROR(INDEX(Gesamtaufstellung[Marge in %],MATCH(F178,Gesamtaufstellung[HSP Vk alpha],0)),"")</f>
        <v/>
      </c>
      <c r="E178" s="1" t="str">
        <f>IFERROR(INDEX(Gesamtaufstellung[Rechnungbetrag],MATCH('nach Verkäufer'!F178,Gesamtaufstellung[HSP Vk alpha],0)),"")</f>
        <v/>
      </c>
      <c r="F178" s="8" t="str">
        <f>IFERROR(_xlfn.AGGREGATE(15,6,Gesamtaufstellung[HSP Vk alpha],ROW()-3),"")</f>
        <v/>
      </c>
      <c r="G178" t="str">
        <f>IFERROR(INDEX(Gesamtaufstellung[Verkäufer],MATCH(nach_Verkäufer[HSP Vknr.],Gesamtaufstellung[HSP Vk alpha],0)),"")</f>
        <v/>
      </c>
    </row>
    <row r="179" spans="1:7" x14ac:dyDescent="0.2">
      <c r="A179" t="str">
        <f>IFERROR(INDEX(Gesamtaufstellung[Kd.nummer],MATCH(F179,Gesamtaufstellung[HSP Vk alpha],0)),"")</f>
        <v/>
      </c>
      <c r="B179" t="str">
        <f>IFERROR(INDEX(Gesamtaufstellung[Kunde],MATCH(F179,Gesamtaufstellung[HSP Vk alpha],0)),"")</f>
        <v/>
      </c>
      <c r="C179" s="7" t="str">
        <f>IFERROR(INDEX(Gesamtaufstellung[HSP Ums.],MATCH(F179,Gesamtaufstellung[HSP Vk alpha],0)),"")</f>
        <v/>
      </c>
      <c r="D179" s="3" t="str">
        <f>IFERROR(INDEX(Gesamtaufstellung[Marge in %],MATCH(F179,Gesamtaufstellung[HSP Vk alpha],0)),"")</f>
        <v/>
      </c>
      <c r="E179" s="1" t="str">
        <f>IFERROR(INDEX(Gesamtaufstellung[Rechnungbetrag],MATCH('nach Verkäufer'!F179,Gesamtaufstellung[HSP Vk alpha],0)),"")</f>
        <v/>
      </c>
      <c r="F179" s="8" t="str">
        <f>IFERROR(_xlfn.AGGREGATE(15,6,Gesamtaufstellung[HSP Vk alpha],ROW()-3),"")</f>
        <v/>
      </c>
      <c r="G179" t="str">
        <f>IFERROR(INDEX(Gesamtaufstellung[Verkäufer],MATCH(nach_Verkäufer[HSP Vknr.],Gesamtaufstellung[HSP Vk alpha],0)),"")</f>
        <v/>
      </c>
    </row>
    <row r="180" spans="1:7" x14ac:dyDescent="0.2">
      <c r="A180" t="str">
        <f>IFERROR(INDEX(Gesamtaufstellung[Kd.nummer],MATCH(F180,Gesamtaufstellung[HSP Vk alpha],0)),"")</f>
        <v/>
      </c>
      <c r="B180" t="str">
        <f>IFERROR(INDEX(Gesamtaufstellung[Kunde],MATCH(F180,Gesamtaufstellung[HSP Vk alpha],0)),"")</f>
        <v/>
      </c>
      <c r="C180" s="7" t="str">
        <f>IFERROR(INDEX(Gesamtaufstellung[HSP Ums.],MATCH(F180,Gesamtaufstellung[HSP Vk alpha],0)),"")</f>
        <v/>
      </c>
      <c r="D180" s="3" t="str">
        <f>IFERROR(INDEX(Gesamtaufstellung[Marge in %],MATCH(F180,Gesamtaufstellung[HSP Vk alpha],0)),"")</f>
        <v/>
      </c>
      <c r="E180" s="1" t="str">
        <f>IFERROR(INDEX(Gesamtaufstellung[Rechnungbetrag],MATCH('nach Verkäufer'!F180,Gesamtaufstellung[HSP Vk alpha],0)),"")</f>
        <v/>
      </c>
      <c r="F180" s="8" t="str">
        <f>IFERROR(_xlfn.AGGREGATE(15,6,Gesamtaufstellung[HSP Vk alpha],ROW()-3),"")</f>
        <v/>
      </c>
      <c r="G180" t="str">
        <f>IFERROR(INDEX(Gesamtaufstellung[Verkäufer],MATCH(nach_Verkäufer[HSP Vknr.],Gesamtaufstellung[HSP Vk alpha],0)),"")</f>
        <v/>
      </c>
    </row>
    <row r="181" spans="1:7" x14ac:dyDescent="0.2">
      <c r="A181" t="str">
        <f>IFERROR(INDEX(Gesamtaufstellung[Kd.nummer],MATCH(F181,Gesamtaufstellung[HSP Vk alpha],0)),"")</f>
        <v/>
      </c>
      <c r="B181" t="str">
        <f>IFERROR(INDEX(Gesamtaufstellung[Kunde],MATCH(F181,Gesamtaufstellung[HSP Vk alpha],0)),"")</f>
        <v/>
      </c>
      <c r="C181" s="7" t="str">
        <f>IFERROR(INDEX(Gesamtaufstellung[HSP Ums.],MATCH(F181,Gesamtaufstellung[HSP Vk alpha],0)),"")</f>
        <v/>
      </c>
      <c r="D181" s="3" t="str">
        <f>IFERROR(INDEX(Gesamtaufstellung[Marge in %],MATCH(F181,Gesamtaufstellung[HSP Vk alpha],0)),"")</f>
        <v/>
      </c>
      <c r="E181" s="1" t="str">
        <f>IFERROR(INDEX(Gesamtaufstellung[Rechnungbetrag],MATCH('nach Verkäufer'!F181,Gesamtaufstellung[HSP Vk alpha],0)),"")</f>
        <v/>
      </c>
      <c r="F181" s="8" t="str">
        <f>IFERROR(_xlfn.AGGREGATE(15,6,Gesamtaufstellung[HSP Vk alpha],ROW()-3),"")</f>
        <v/>
      </c>
      <c r="G181" t="str">
        <f>IFERROR(INDEX(Gesamtaufstellung[Verkäufer],MATCH(nach_Verkäufer[HSP Vknr.],Gesamtaufstellung[HSP Vk alpha],0)),"")</f>
        <v/>
      </c>
    </row>
    <row r="182" spans="1:7" x14ac:dyDescent="0.2">
      <c r="A182" t="str">
        <f>IFERROR(INDEX(Gesamtaufstellung[Kd.nummer],MATCH(F182,Gesamtaufstellung[HSP Vk alpha],0)),"")</f>
        <v/>
      </c>
      <c r="B182" t="str">
        <f>IFERROR(INDEX(Gesamtaufstellung[Kunde],MATCH(F182,Gesamtaufstellung[HSP Vk alpha],0)),"")</f>
        <v/>
      </c>
      <c r="C182" s="7" t="str">
        <f>IFERROR(INDEX(Gesamtaufstellung[HSP Ums.],MATCH(F182,Gesamtaufstellung[HSP Vk alpha],0)),"")</f>
        <v/>
      </c>
      <c r="D182" s="3" t="str">
        <f>IFERROR(INDEX(Gesamtaufstellung[Marge in %],MATCH(F182,Gesamtaufstellung[HSP Vk alpha],0)),"")</f>
        <v/>
      </c>
      <c r="E182" s="1" t="str">
        <f>IFERROR(INDEX(Gesamtaufstellung[Rechnungbetrag],MATCH('nach Verkäufer'!F182,Gesamtaufstellung[HSP Vk alpha],0)),"")</f>
        <v/>
      </c>
      <c r="F182" s="8" t="str">
        <f>IFERROR(_xlfn.AGGREGATE(15,6,Gesamtaufstellung[HSP Vk alpha],ROW()-3),"")</f>
        <v/>
      </c>
      <c r="G182" t="str">
        <f>IFERROR(INDEX(Gesamtaufstellung[Verkäufer],MATCH(nach_Verkäufer[HSP Vknr.],Gesamtaufstellung[HSP Vk alpha],0)),"")</f>
        <v/>
      </c>
    </row>
    <row r="183" spans="1:7" x14ac:dyDescent="0.2">
      <c r="A183" t="str">
        <f>IFERROR(INDEX(Gesamtaufstellung[Kd.nummer],MATCH(F183,Gesamtaufstellung[HSP Vk alpha],0)),"")</f>
        <v/>
      </c>
      <c r="B183" t="str">
        <f>IFERROR(INDEX(Gesamtaufstellung[Kunde],MATCH(F183,Gesamtaufstellung[HSP Vk alpha],0)),"")</f>
        <v/>
      </c>
      <c r="C183" s="7" t="str">
        <f>IFERROR(INDEX(Gesamtaufstellung[HSP Ums.],MATCH(F183,Gesamtaufstellung[HSP Vk alpha],0)),"")</f>
        <v/>
      </c>
      <c r="D183" s="3" t="str">
        <f>IFERROR(INDEX(Gesamtaufstellung[Marge in %],MATCH(F183,Gesamtaufstellung[HSP Vk alpha],0)),"")</f>
        <v/>
      </c>
      <c r="E183" s="1" t="str">
        <f>IFERROR(INDEX(Gesamtaufstellung[Rechnungbetrag],MATCH('nach Verkäufer'!F183,Gesamtaufstellung[HSP Vk alpha],0)),"")</f>
        <v/>
      </c>
      <c r="F183" s="8" t="str">
        <f>IFERROR(_xlfn.AGGREGATE(15,6,Gesamtaufstellung[HSP Vk alpha],ROW()-3),"")</f>
        <v/>
      </c>
      <c r="G183" t="str">
        <f>IFERROR(INDEX(Gesamtaufstellung[Verkäufer],MATCH(nach_Verkäufer[HSP Vknr.],Gesamtaufstellung[HSP Vk alpha],0)),"")</f>
        <v/>
      </c>
    </row>
  </sheetData>
  <pageMargins left="0.7" right="0.7" top="0.78740157499999996" bottom="0.78740157499999996" header="0.3" footer="0.3"/>
  <ignoredErrors>
    <ignoredError sqref="D2" formula="1"/>
    <ignoredError sqref="F4" calculatedColumn="1"/>
  </ignoredErrors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workbookViewId="0">
      <selection activeCell="A10" sqref="A10"/>
    </sheetView>
  </sheetViews>
  <sheetFormatPr baseColWidth="10" defaultRowHeight="14.25" x14ac:dyDescent="0.2"/>
  <cols>
    <col min="1" max="1" width="12.875" customWidth="1"/>
    <col min="3" max="3" width="13.625" style="1" bestFit="1" customWidth="1"/>
    <col min="4" max="4" width="12.625" customWidth="1"/>
    <col min="5" max="5" width="18.625" style="1" customWidth="1"/>
    <col min="6" max="7" width="13.75" customWidth="1"/>
    <col min="8" max="8" width="18.75" hidden="1" customWidth="1"/>
    <col min="9" max="9" width="0" hidden="1" customWidth="1"/>
  </cols>
  <sheetData>
    <row r="1" spans="1:9" x14ac:dyDescent="0.2">
      <c r="B1" t="s">
        <v>9</v>
      </c>
      <c r="C1" s="6">
        <f>COUNTIF(A4:A99,"&gt;0")</f>
        <v>21</v>
      </c>
    </row>
    <row r="2" spans="1:9" x14ac:dyDescent="0.2">
      <c r="B2" t="s">
        <v>8</v>
      </c>
      <c r="C2" s="1">
        <f>SUM(C4:C99)</f>
        <v>75976.029399999985</v>
      </c>
      <c r="D2" s="5">
        <f>E2/C2</f>
        <v>8.8838941088437595E-2</v>
      </c>
      <c r="E2" s="1">
        <f>SUM(E4:E99)</f>
        <v>6749.630000000001</v>
      </c>
    </row>
    <row r="3" spans="1:9" x14ac:dyDescent="0.2">
      <c r="A3" t="s">
        <v>10</v>
      </c>
      <c r="B3" s="23" t="s">
        <v>0</v>
      </c>
      <c r="C3" s="1" t="s">
        <v>1</v>
      </c>
      <c r="D3" t="s">
        <v>6</v>
      </c>
      <c r="E3" s="1" t="s">
        <v>3</v>
      </c>
      <c r="F3" t="s">
        <v>14</v>
      </c>
      <c r="G3" t="s">
        <v>11</v>
      </c>
      <c r="H3" s="9" t="s">
        <v>39</v>
      </c>
    </row>
    <row r="4" spans="1:9" x14ac:dyDescent="0.2">
      <c r="A4">
        <f>IFERROR(INDEX(Gesamtaufstellung[Kd.nummer],MATCH('nach Kunden'!B4,Gesamtaufstellung[Kunde],0)),"")</f>
        <v>4044412</v>
      </c>
      <c r="B4" t="str">
        <f>IFERROR(INDEX(Gesamtaufstellung[Kunde],MATCH('nach Kunden'!H4,Gesamtaufstellung[HSP Namen],0)),"")</f>
        <v>Adler</v>
      </c>
      <c r="C4" s="7">
        <f>IFERROR(INDEX(Gesamtaufstellung[HSP Ums.],MATCH('nach Kunden'!H4,Gesamtaufstellung[HSP Namen],0)),"")</f>
        <v>1111.0014000000001</v>
      </c>
      <c r="D4" s="3">
        <f>IFERROR(INDEX(Gesamtaufstellung[Marge in %],MATCH('nach Kunden'!H4,Gesamtaufstellung[HSP Namen],0)),"")</f>
        <v>0.15</v>
      </c>
      <c r="E4" s="1">
        <f>IFERROR(INDEX(Gesamtaufstellung[Rechnungbetrag],MATCH('nach Kunden'!H4,Gesamtaufstellung[HSP Namen],0)),"")</f>
        <v>166.65</v>
      </c>
      <c r="F4" s="8" t="str">
        <f>IFERROR(LEFT(A4,2),"")</f>
        <v>40</v>
      </c>
      <c r="G4" t="str">
        <f>IFERROR(INDEX(Verkäufer[Verkäufer],MATCH(ROUND(nach_Kunden[[#This Row],[Verkäufernr.]],0),Verkäufer[Nummer],0)),"")</f>
        <v>Ralph</v>
      </c>
      <c r="H4">
        <f>IFERROR(SMALL(Gesamtaufstellung[HSP Namen],ROWS(H$4:H4)),"")</f>
        <v>1</v>
      </c>
      <c r="I4" t="str">
        <f ca="1">_xlfn.FORMULATEXT(H4)</f>
        <v>=WENNFEHLER(KKLEINSTE(Gesamtaufstellung[HSP Namen];ZEILEN(H$4:H4));"")</v>
      </c>
    </row>
    <row r="5" spans="1:9" x14ac:dyDescent="0.2">
      <c r="A5">
        <f>IFERROR(INDEX(Gesamtaufstellung[Kd.nummer],MATCH('nach Kunden'!B5,Gesamtaufstellung[Kunde],0)),"")</f>
        <v>5044578</v>
      </c>
      <c r="B5" t="str">
        <f>IFERROR(INDEX(Gesamtaufstellung[Kunde],MATCH('nach Kunden'!H5,Gesamtaufstellung[HSP Namen],0)),"")</f>
        <v>Alonso</v>
      </c>
      <c r="C5" s="7">
        <f>IFERROR(INDEX(Gesamtaufstellung[HSP Ums.],MATCH('nach Kunden'!H5,Gesamtaufstellung[HSP Namen],0)),"")</f>
        <v>6800.0020000000004</v>
      </c>
      <c r="D5" s="3">
        <f>IFERROR(INDEX(Gesamtaufstellung[Marge in %],MATCH('nach Kunden'!H5,Gesamtaufstellung[HSP Namen],0)),"")</f>
        <v>7.0000000000000007E-2</v>
      </c>
      <c r="E5" s="1">
        <f>IFERROR(INDEX(Gesamtaufstellung[Rechnungbetrag],MATCH('nach Kunden'!H5,Gesamtaufstellung[HSP Namen],0)),"")</f>
        <v>476.00000000000006</v>
      </c>
      <c r="F5" s="8" t="str">
        <f t="shared" ref="F5:F68" si="0">IFERROR(LEFT(A5,2),"")</f>
        <v>50</v>
      </c>
      <c r="G5" t="str">
        <f>IFERROR(INDEX(Verkäufer[Verkäufer],MATCH(ROUND(nach_Kunden[[#This Row],[Verkäufernr.]],0),Verkäufer[Nummer],0)),"")</f>
        <v>Angelika</v>
      </c>
      <c r="H5">
        <f>IFERROR(SMALL(Gesamtaufstellung[HSP Namen],ROWS(H$4:H5)),"")</f>
        <v>2</v>
      </c>
    </row>
    <row r="6" spans="1:9" x14ac:dyDescent="0.2">
      <c r="A6">
        <f>IFERROR(INDEX(Gesamtaufstellung[Kd.nummer],MATCH('nach Kunden'!B6,Gesamtaufstellung[Kunde],0)),"")</f>
        <v>2088854</v>
      </c>
      <c r="B6" t="str">
        <f>IFERROR(INDEX(Gesamtaufstellung[Kunde],MATCH('nach Kunden'!H6,Gesamtaufstellung[HSP Namen],0)),"")</f>
        <v>Ballak</v>
      </c>
      <c r="C6" s="7">
        <f>IFERROR(INDEX(Gesamtaufstellung[HSP Ums.],MATCH('nach Kunden'!H6,Gesamtaufstellung[HSP Namen],0)),"")</f>
        <v>4698.0007999999998</v>
      </c>
      <c r="D6" s="3">
        <f>IFERROR(INDEX(Gesamtaufstellung[Marge in %],MATCH('nach Kunden'!H6,Gesamtaufstellung[HSP Namen],0)),"")</f>
        <v>0.08</v>
      </c>
      <c r="E6" s="1">
        <f>IFERROR(INDEX(Gesamtaufstellung[Rechnungbetrag],MATCH('nach Kunden'!H6,Gesamtaufstellung[HSP Namen],0)),"")</f>
        <v>375.84000000000003</v>
      </c>
      <c r="F6" s="8" t="str">
        <f t="shared" si="0"/>
        <v>20</v>
      </c>
      <c r="G6" t="str">
        <f>IFERROR(INDEX(Verkäufer[Verkäufer],MATCH(ROUND(nach_Kunden[[#This Row],[Verkäufernr.]],0),Verkäufer[Nummer],0)),"")</f>
        <v>Stefan</v>
      </c>
      <c r="H6">
        <f>IFERROR(SMALL(Gesamtaufstellung[HSP Namen],ROWS(H$4:H6)),"")</f>
        <v>3</v>
      </c>
    </row>
    <row r="7" spans="1:9" x14ac:dyDescent="0.2">
      <c r="A7">
        <f>IFERROR(INDEX(Gesamtaufstellung[Kd.nummer],MATCH('nach Kunden'!B7,Gesamtaufstellung[Kunde],0)),"")</f>
        <v>4056894</v>
      </c>
      <c r="B7" t="str">
        <f>IFERROR(INDEX(Gesamtaufstellung[Kunde],MATCH('nach Kunden'!H7,Gesamtaufstellung[HSP Namen],0)),"")</f>
        <v>Bottas</v>
      </c>
      <c r="C7" s="7">
        <f>IFERROR(INDEX(Gesamtaufstellung[HSP Ums.],MATCH('nach Kunden'!H7,Gesamtaufstellung[HSP Namen],0)),"")</f>
        <v>1558.0019</v>
      </c>
      <c r="D7" s="3">
        <f>IFERROR(INDEX(Gesamtaufstellung[Marge in %],MATCH('nach Kunden'!H7,Gesamtaufstellung[HSP Namen],0)),"")</f>
        <v>0.15</v>
      </c>
      <c r="E7" s="1">
        <f>IFERROR(INDEX(Gesamtaufstellung[Rechnungbetrag],MATCH('nach Kunden'!H7,Gesamtaufstellung[HSP Namen],0)),"")</f>
        <v>233.7</v>
      </c>
      <c r="F7" s="8" t="str">
        <f t="shared" si="0"/>
        <v>40</v>
      </c>
      <c r="G7" t="str">
        <f>IFERROR(INDEX(Verkäufer[Verkäufer],MATCH(ROUND(nach_Kunden[[#This Row],[Verkäufernr.]],0),Verkäufer[Nummer],0)),"")</f>
        <v>Ralph</v>
      </c>
      <c r="H7">
        <f>IFERROR(SMALL(Gesamtaufstellung[HSP Namen],ROWS(H$4:H7)),"")</f>
        <v>4</v>
      </c>
    </row>
    <row r="8" spans="1:9" x14ac:dyDescent="0.2">
      <c r="A8">
        <f>IFERROR(INDEX(Gesamtaufstellung[Kd.nummer],MATCH('nach Kunden'!B8,Gesamtaufstellung[Kunde],0)),"")</f>
        <v>1011478</v>
      </c>
      <c r="B8" t="str">
        <f>IFERROR(INDEX(Gesamtaufstellung[Kunde],MATCH('nach Kunden'!H8,Gesamtaufstellung[HSP Namen],0)),"")</f>
        <v>Ericson</v>
      </c>
      <c r="C8" s="7">
        <f>IFERROR(INDEX(Gesamtaufstellung[HSP Ums.],MATCH('nach Kunden'!H8,Gesamtaufstellung[HSP Namen],0)),"")</f>
        <v>2650.0005000000001</v>
      </c>
      <c r="D8" s="3">
        <f>IFERROR(INDEX(Gesamtaufstellung[Marge in %],MATCH('nach Kunden'!H8,Gesamtaufstellung[HSP Namen],0)),"")</f>
        <v>0.12</v>
      </c>
      <c r="E8" s="1">
        <f>IFERROR(INDEX(Gesamtaufstellung[Rechnungbetrag],MATCH('nach Kunden'!H8,Gesamtaufstellung[HSP Namen],0)),"")</f>
        <v>318</v>
      </c>
      <c r="F8" s="8" t="str">
        <f t="shared" si="0"/>
        <v>10</v>
      </c>
      <c r="G8" t="str">
        <f>IFERROR(INDEX(Verkäufer[Verkäufer],MATCH(ROUND(nach_Kunden[[#This Row],[Verkäufernr.]],0),Verkäufer[Nummer],0)),"")</f>
        <v>Rene</v>
      </c>
      <c r="H8">
        <f>IFERROR(SMALL(Gesamtaufstellung[HSP Namen],ROWS(H$4:H8)),"")</f>
        <v>5</v>
      </c>
    </row>
    <row r="9" spans="1:9" x14ac:dyDescent="0.2">
      <c r="A9">
        <f>IFERROR(INDEX(Gesamtaufstellung[Kd.nummer],MATCH('nach Kunden'!B9,Gesamtaufstellung[Kunde],0)),"")</f>
        <v>3044786</v>
      </c>
      <c r="B9" t="str">
        <f>IFERROR(INDEX(Gesamtaufstellung[Kunde],MATCH('nach Kunden'!H9,Gesamtaufstellung[HSP Namen],0)),"")</f>
        <v>Götze</v>
      </c>
      <c r="C9" s="7">
        <f>IFERROR(INDEX(Gesamtaufstellung[HSP Ums.],MATCH('nach Kunden'!H9,Gesamtaufstellung[HSP Namen],0)),"")</f>
        <v>1863.0009</v>
      </c>
      <c r="D9" s="3">
        <f>IFERROR(INDEX(Gesamtaufstellung[Marge in %],MATCH('nach Kunden'!H9,Gesamtaufstellung[HSP Namen],0)),"")</f>
        <v>0.15</v>
      </c>
      <c r="E9" s="1">
        <f>IFERROR(INDEX(Gesamtaufstellung[Rechnungbetrag],MATCH('nach Kunden'!H9,Gesamtaufstellung[HSP Namen],0)),"")</f>
        <v>279.45</v>
      </c>
      <c r="F9" s="8" t="str">
        <f t="shared" si="0"/>
        <v>30</v>
      </c>
      <c r="G9" t="str">
        <f>IFERROR(INDEX(Verkäufer[Verkäufer],MATCH(ROUND(nach_Kunden[[#This Row],[Verkäufernr.]],0),Verkäufer[Nummer],0)),"")</f>
        <v>Christian</v>
      </c>
      <c r="H9">
        <f>IFERROR(SMALL(Gesamtaufstellung[HSP Namen],ROWS(H$4:H9)),"")</f>
        <v>6</v>
      </c>
    </row>
    <row r="10" spans="1:9" x14ac:dyDescent="0.2">
      <c r="A10">
        <f>IFERROR(INDEX(Gesamtaufstellung[Kd.nummer],MATCH('nach Kunden'!B10,Gesamtaufstellung[Kunde],0)),"")</f>
        <v>4012345</v>
      </c>
      <c r="B10" t="str">
        <f>IFERROR(INDEX(Gesamtaufstellung[Kunde],MATCH('nach Kunden'!H10,Gesamtaufstellung[HSP Namen],0)),"")</f>
        <v>Hamilton</v>
      </c>
      <c r="C10" s="7">
        <f>IFERROR(INDEX(Gesamtaufstellung[HSP Ums.],MATCH('nach Kunden'!H10,Gesamtaufstellung[HSP Namen],0)),"")</f>
        <v>6333.0015000000003</v>
      </c>
      <c r="D10" s="3">
        <f>IFERROR(INDEX(Gesamtaufstellung[Marge in %],MATCH('nach Kunden'!H10,Gesamtaufstellung[HSP Namen],0)),"")</f>
        <v>7.0000000000000007E-2</v>
      </c>
      <c r="E10" s="1">
        <f>IFERROR(INDEX(Gesamtaufstellung[Rechnungbetrag],MATCH('nach Kunden'!H10,Gesamtaufstellung[HSP Namen],0)),"")</f>
        <v>443.31000000000006</v>
      </c>
      <c r="F10" s="8" t="str">
        <f t="shared" si="0"/>
        <v>40</v>
      </c>
      <c r="G10" t="str">
        <f>IFERROR(INDEX(Verkäufer[Verkäufer],MATCH(ROUND(nach_Kunden[[#This Row],[Verkäufernr.]],0),Verkäufer[Nummer],0)),"")</f>
        <v>Ralph</v>
      </c>
      <c r="H10">
        <f>IFERROR(SMALL(Gesamtaufstellung[HSP Namen],ROW()-3),"")</f>
        <v>7</v>
      </c>
      <c r="I10" t="str">
        <f ca="1">_xlfn.FORMULATEXT(H10)</f>
        <v>=WENNFEHLER(KKLEINSTE(Gesamtaufstellung[HSP Namen];ZEILE()-3);"")</v>
      </c>
    </row>
    <row r="11" spans="1:9" x14ac:dyDescent="0.2">
      <c r="A11">
        <f>IFERROR(INDEX(Gesamtaufstellung[Kd.nummer],MATCH('nach Kunden'!B11,Gesamtaufstellung[Kunde],0)),"")</f>
        <v>1025895</v>
      </c>
      <c r="B11" t="str">
        <f>IFERROR(INDEX(Gesamtaufstellung[Kunde],MATCH('nach Kunden'!H11,Gesamtaufstellung[HSP Namen],0)),"")</f>
        <v>Hülkenberg</v>
      </c>
      <c r="C11" s="7">
        <f>IFERROR(INDEX(Gesamtaufstellung[HSP Ums.],MATCH('nach Kunden'!H11,Gesamtaufstellung[HSP Namen],0)),"")</f>
        <v>1460.0003999999999</v>
      </c>
      <c r="D11" s="3">
        <f>IFERROR(INDEX(Gesamtaufstellung[Marge in %],MATCH('nach Kunden'!H11,Gesamtaufstellung[HSP Namen],0)),"")</f>
        <v>0.15</v>
      </c>
      <c r="E11" s="1">
        <f>IFERROR(INDEX(Gesamtaufstellung[Rechnungbetrag],MATCH('nach Kunden'!H11,Gesamtaufstellung[HSP Namen],0)),"")</f>
        <v>219</v>
      </c>
      <c r="F11" s="8" t="str">
        <f t="shared" si="0"/>
        <v>10</v>
      </c>
      <c r="G11" t="str">
        <f>IFERROR(INDEX(Verkäufer[Verkäufer],MATCH(ROUND(nach_Kunden[[#This Row],[Verkäufernr.]],0),Verkäufer[Nummer],0)),"")</f>
        <v>Rene</v>
      </c>
      <c r="H11">
        <f>IFERROR(SMALL(Gesamtaufstellung[HSP Namen],ROW()-3),"")</f>
        <v>8</v>
      </c>
    </row>
    <row r="12" spans="1:9" x14ac:dyDescent="0.2">
      <c r="A12">
        <f>IFERROR(INDEX(Gesamtaufstellung[Kd.nummer],MATCH('nach Kunden'!B12,Gesamtaufstellung[Kunde],0)),"")</f>
        <v>2044458</v>
      </c>
      <c r="B12" t="str">
        <f>IFERROR(INDEX(Gesamtaufstellung[Kunde],MATCH('nach Kunden'!H12,Gesamtaufstellung[HSP Namen],0)),"")</f>
        <v>Lahm</v>
      </c>
      <c r="C12" s="7">
        <f>IFERROR(INDEX(Gesamtaufstellung[HSP Ums.],MATCH('nach Kunden'!H12,Gesamtaufstellung[HSP Namen],0)),"")</f>
        <v>3470.0005999999998</v>
      </c>
      <c r="D12" s="3">
        <f>IFERROR(INDEX(Gesamtaufstellung[Marge in %],MATCH('nach Kunden'!H12,Gesamtaufstellung[HSP Namen],0)),"")</f>
        <v>0.1</v>
      </c>
      <c r="E12" s="1">
        <f>IFERROR(INDEX(Gesamtaufstellung[Rechnungbetrag],MATCH('nach Kunden'!H12,Gesamtaufstellung[HSP Namen],0)),"")</f>
        <v>347</v>
      </c>
      <c r="F12" s="8" t="str">
        <f t="shared" si="0"/>
        <v>20</v>
      </c>
      <c r="G12" t="str">
        <f>IFERROR(INDEX(Verkäufer[Verkäufer],MATCH(ROUND(nach_Kunden[[#This Row],[Verkäufernr.]],0),Verkäufer[Nummer],0)),"")</f>
        <v>Stefan</v>
      </c>
      <c r="H12">
        <f>IFERROR(SMALL(Gesamtaufstellung[HSP Namen],ROW()-3),"")</f>
        <v>10</v>
      </c>
    </row>
    <row r="13" spans="1:9" x14ac:dyDescent="0.2">
      <c r="A13">
        <f>IFERROR(INDEX(Gesamtaufstellung[Kd.nummer],MATCH('nach Kunden'!B13,Gesamtaufstellung[Kunde],0)),"")</f>
        <v>2012336</v>
      </c>
      <c r="B13" t="str">
        <f>IFERROR(INDEX(Gesamtaufstellung[Kunde],MATCH('nach Kunden'!H13,Gesamtaufstellung[HSP Namen],0)),"")</f>
        <v>Levandovski</v>
      </c>
      <c r="C13" s="7">
        <f>IFERROR(INDEX(Gesamtaufstellung[HSP Ums.],MATCH('nach Kunden'!H13,Gesamtaufstellung[HSP Namen],0)),"")</f>
        <v>7125.0012999999999</v>
      </c>
      <c r="D13" s="3">
        <f>IFERROR(INDEX(Gesamtaufstellung[Marge in %],MATCH('nach Kunden'!H13,Gesamtaufstellung[HSP Namen],0)),"")</f>
        <v>7.0000000000000007E-2</v>
      </c>
      <c r="E13" s="1">
        <f>IFERROR(INDEX(Gesamtaufstellung[Rechnungbetrag],MATCH('nach Kunden'!H13,Gesamtaufstellung[HSP Namen],0)),"")</f>
        <v>498.75000000000006</v>
      </c>
      <c r="F13" s="8" t="str">
        <f t="shared" si="0"/>
        <v>20</v>
      </c>
      <c r="G13" t="str">
        <f>IFERROR(INDEX(Verkäufer[Verkäufer],MATCH(ROUND(nach_Kunden[[#This Row],[Verkäufernr.]],0),Verkäufer[Nummer],0)),"")</f>
        <v>Stefan</v>
      </c>
      <c r="H13">
        <f>IFERROR(SMALL(Gesamtaufstellung[HSP Namen],ROW()-3),"")</f>
        <v>11</v>
      </c>
    </row>
    <row r="14" spans="1:9" x14ac:dyDescent="0.2">
      <c r="A14">
        <f>IFERROR(INDEX(Gesamtaufstellung[Kd.nummer],MATCH('nach Kunden'!B14,Gesamtaufstellung[Kunde],0)),"")</f>
        <v>4023654</v>
      </c>
      <c r="B14" t="str">
        <f>IFERROR(INDEX(Gesamtaufstellung[Kunde],MATCH('nach Kunden'!H14,Gesamtaufstellung[HSP Namen],0)),"")</f>
        <v>Massa</v>
      </c>
      <c r="C14" s="7">
        <f>IFERROR(INDEX(Gesamtaufstellung[HSP Ums.],MATCH('nach Kunden'!H14,Gesamtaufstellung[HSP Namen],0)),"")</f>
        <v>6210.0021999999999</v>
      </c>
      <c r="D14" s="3">
        <f>IFERROR(INDEX(Gesamtaufstellung[Marge in %],MATCH('nach Kunden'!H14,Gesamtaufstellung[HSP Namen],0)),"")</f>
        <v>7.0000000000000007E-2</v>
      </c>
      <c r="E14" s="1">
        <f>IFERROR(INDEX(Gesamtaufstellung[Rechnungbetrag],MATCH('nach Kunden'!H14,Gesamtaufstellung[HSP Namen],0)),"")</f>
        <v>434.70000000000005</v>
      </c>
      <c r="F14" s="8" t="str">
        <f t="shared" si="0"/>
        <v>40</v>
      </c>
      <c r="G14" t="str">
        <f>IFERROR(INDEX(Verkäufer[Verkäufer],MATCH(ROUND(nach_Kunden[[#This Row],[Verkäufernr.]],0),Verkäufer[Nummer],0)),"")</f>
        <v>Ralph</v>
      </c>
      <c r="H14">
        <f>IFERROR(SMALL(Gesamtaufstellung[HSP Namen],ROW()-3),"")</f>
        <v>12</v>
      </c>
    </row>
    <row r="15" spans="1:9" x14ac:dyDescent="0.2">
      <c r="A15">
        <f>IFERROR(INDEX(Gesamtaufstellung[Kd.nummer],MATCH('nach Kunden'!B15,Gesamtaufstellung[Kunde],0)),"")</f>
        <v>2088586</v>
      </c>
      <c r="B15" t="str">
        <f>IFERROR(INDEX(Gesamtaufstellung[Kunde],MATCH('nach Kunden'!H15,Gesamtaufstellung[HSP Namen],0)),"")</f>
        <v>Müller</v>
      </c>
      <c r="C15" s="7">
        <f>IFERROR(INDEX(Gesamtaufstellung[HSP Ums.],MATCH('nach Kunden'!H15,Gesamtaufstellung[HSP Namen],0)),"")</f>
        <v>6432.0018</v>
      </c>
      <c r="D15" s="3">
        <f>IFERROR(INDEX(Gesamtaufstellung[Marge in %],MATCH('nach Kunden'!H15,Gesamtaufstellung[HSP Namen],0)),"")</f>
        <v>7.0000000000000007E-2</v>
      </c>
      <c r="E15" s="1">
        <f>IFERROR(INDEX(Gesamtaufstellung[Rechnungbetrag],MATCH('nach Kunden'!H15,Gesamtaufstellung[HSP Namen],0)),"")</f>
        <v>450.24000000000007</v>
      </c>
      <c r="F15" s="8" t="str">
        <f t="shared" si="0"/>
        <v>20</v>
      </c>
      <c r="G15" t="str">
        <f>IFERROR(INDEX(Verkäufer[Verkäufer],MATCH(ROUND(nach_Kunden[[#This Row],[Verkäufernr.]],0),Verkäufer[Nummer],0)),"")</f>
        <v>Stefan</v>
      </c>
      <c r="H15">
        <f>IFERROR(SMALL(Gesamtaufstellung[HSP Namen],ROW()-3),"")</f>
        <v>13</v>
      </c>
    </row>
    <row r="16" spans="1:9" x14ac:dyDescent="0.2">
      <c r="A16">
        <f>IFERROR(INDEX(Gesamtaufstellung[Kd.nummer],MATCH('nach Kunden'!B16,Gesamtaufstellung[Kunde],0)),"")</f>
        <v>2045876</v>
      </c>
      <c r="B16" t="str">
        <f>IFERROR(INDEX(Gesamtaufstellung[Kunde],MATCH('nach Kunden'!H16,Gesamtaufstellung[HSP Namen],0)),"")</f>
        <v>Neuer</v>
      </c>
      <c r="C16" s="7">
        <f>IFERROR(INDEX(Gesamtaufstellung[HSP Ums.],MATCH('nach Kunden'!H16,Gesamtaufstellung[HSP Namen],0)),"")</f>
        <v>1160.0007000000001</v>
      </c>
      <c r="D16" s="3">
        <f>IFERROR(INDEX(Gesamtaufstellung[Marge in %],MATCH('nach Kunden'!H16,Gesamtaufstellung[HSP Namen],0)),"")</f>
        <v>0.15</v>
      </c>
      <c r="E16" s="1">
        <f>IFERROR(INDEX(Gesamtaufstellung[Rechnungbetrag],MATCH('nach Kunden'!H16,Gesamtaufstellung[HSP Namen],0)),"")</f>
        <v>174</v>
      </c>
      <c r="F16" s="8" t="str">
        <f t="shared" si="0"/>
        <v>20</v>
      </c>
      <c r="G16" t="str">
        <f>IFERROR(INDEX(Verkäufer[Verkäufer],MATCH(ROUND(nach_Kunden[[#This Row],[Verkäufernr.]],0),Verkäufer[Nummer],0)),"")</f>
        <v>Stefan</v>
      </c>
      <c r="H16">
        <f>IFERROR(SMALL(Gesamtaufstellung[HSP Namen],ROW()-3),"")</f>
        <v>14</v>
      </c>
    </row>
    <row r="17" spans="1:8" x14ac:dyDescent="0.2">
      <c r="A17">
        <f>IFERROR(INDEX(Gesamtaufstellung[Kd.nummer],MATCH('nach Kunden'!B17,Gesamtaufstellung[Kunde],0)),"")</f>
        <v>2045632</v>
      </c>
      <c r="B17" t="str">
        <f>IFERROR(INDEX(Gesamtaufstellung[Kunde],MATCH('nach Kunden'!H17,Gesamtaufstellung[HSP Namen],0)),"")</f>
        <v>Perez</v>
      </c>
      <c r="C17" s="7">
        <f>IFERROR(INDEX(Gesamtaufstellung[HSP Ums.],MATCH('nach Kunden'!H17,Gesamtaufstellung[HSP Namen],0)),"")</f>
        <v>5215.0023000000001</v>
      </c>
      <c r="D17" s="3">
        <f>IFERROR(INDEX(Gesamtaufstellung[Marge in %],MATCH('nach Kunden'!H17,Gesamtaufstellung[HSP Namen],0)),"")</f>
        <v>7.0000000000000007E-2</v>
      </c>
      <c r="E17" s="1">
        <f>IFERROR(INDEX(Gesamtaufstellung[Rechnungbetrag],MATCH('nach Kunden'!H17,Gesamtaufstellung[HSP Namen],0)),"")</f>
        <v>365.05</v>
      </c>
      <c r="F17" s="8" t="str">
        <f t="shared" si="0"/>
        <v>20</v>
      </c>
      <c r="G17" t="str">
        <f>IFERROR(INDEX(Verkäufer[Verkäufer],MATCH(ROUND(nach_Kunden[[#This Row],[Verkäufernr.]],0),Verkäufer[Nummer],0)),"")</f>
        <v>Stefan</v>
      </c>
      <c r="H17">
        <f>IFERROR(SMALL(Gesamtaufstellung[HSP Namen],ROW()-3),"")</f>
        <v>15</v>
      </c>
    </row>
    <row r="18" spans="1:8" x14ac:dyDescent="0.2">
      <c r="A18">
        <f>IFERROR(INDEX(Gesamtaufstellung[Kd.nummer],MATCH('nach Kunden'!B18,Gesamtaufstellung[Kunde],0)),"")</f>
        <v>1024586</v>
      </c>
      <c r="B18" t="str">
        <f>IFERROR(INDEX(Gesamtaufstellung[Kunde],MATCH('nach Kunden'!H18,Gesamtaufstellung[HSP Namen],0)),"")</f>
        <v>Podolski</v>
      </c>
      <c r="C18" s="7">
        <f>IFERROR(INDEX(Gesamtaufstellung[HSP Ums.],MATCH('nach Kunden'!H18,Gesamtaufstellung[HSP Namen],0)),"")</f>
        <v>2132.0012000000002</v>
      </c>
      <c r="D18" s="3">
        <f>IFERROR(INDEX(Gesamtaufstellung[Marge in %],MATCH('nach Kunden'!H18,Gesamtaufstellung[HSP Namen],0)),"")</f>
        <v>0.12</v>
      </c>
      <c r="E18" s="1">
        <f>IFERROR(INDEX(Gesamtaufstellung[Rechnungbetrag],MATCH('nach Kunden'!H18,Gesamtaufstellung[HSP Namen],0)),"")</f>
        <v>255.84</v>
      </c>
      <c r="F18" s="8" t="str">
        <f t="shared" si="0"/>
        <v>10</v>
      </c>
      <c r="G18" t="str">
        <f>IFERROR(INDEX(Verkäufer[Verkäufer],MATCH(ROUND(nach_Kunden[[#This Row],[Verkäufernr.]],0),Verkäufer[Nummer],0)),"")</f>
        <v>Rene</v>
      </c>
      <c r="H18">
        <f>IFERROR(SMALL(Gesamtaufstellung[HSP Namen],ROW()-3),"")</f>
        <v>16</v>
      </c>
    </row>
    <row r="19" spans="1:8" x14ac:dyDescent="0.2">
      <c r="A19">
        <f>IFERROR(INDEX(Gesamtaufstellung[Kd.nummer],MATCH('nach Kunden'!B19,Gesamtaufstellung[Kunde],0)),"")</f>
        <v>1058954</v>
      </c>
      <c r="B19" t="str">
        <f>IFERROR(INDEX(Gesamtaufstellung[Kunde],MATCH('nach Kunden'!H19,Gesamtaufstellung[HSP Namen],0)),"")</f>
        <v>Räikkönen</v>
      </c>
      <c r="C19" s="7">
        <f>IFERROR(INDEX(Gesamtaufstellung[HSP Ums.],MATCH('nach Kunden'!H19,Gesamtaufstellung[HSP Namen],0)),"")</f>
        <v>2175.0023999999999</v>
      </c>
      <c r="D19" s="3">
        <f>IFERROR(INDEX(Gesamtaufstellung[Marge in %],MATCH('nach Kunden'!H19,Gesamtaufstellung[HSP Namen],0)),"")</f>
        <v>0.12</v>
      </c>
      <c r="E19" s="1">
        <f>IFERROR(INDEX(Gesamtaufstellung[Rechnungbetrag],MATCH('nach Kunden'!H19,Gesamtaufstellung[HSP Namen],0)),"")</f>
        <v>261</v>
      </c>
      <c r="F19" s="8" t="str">
        <f t="shared" si="0"/>
        <v>10</v>
      </c>
      <c r="G19" t="str">
        <f>IFERROR(INDEX(Verkäufer[Verkäufer],MATCH(ROUND(nach_Kunden[[#This Row],[Verkäufernr.]],0),Verkäufer[Nummer],0)),"")</f>
        <v>Rene</v>
      </c>
      <c r="H19">
        <f>IFERROR(SMALL(Gesamtaufstellung[HSP Namen],ROW()-3),"")</f>
        <v>17</v>
      </c>
    </row>
    <row r="20" spans="1:8" x14ac:dyDescent="0.2">
      <c r="A20">
        <f>IFERROR(INDEX(Gesamtaufstellung[Kd.nummer],MATCH('nach Kunden'!B20,Gesamtaufstellung[Kunde],0)),"")</f>
        <v>3099965</v>
      </c>
      <c r="B20" t="str">
        <f>IFERROR(INDEX(Gesamtaufstellung[Kunde],MATCH('nach Kunden'!H20,Gesamtaufstellung[HSP Namen],0)),"")</f>
        <v>Ribery</v>
      </c>
      <c r="C20" s="7">
        <f>IFERROR(INDEX(Gesamtaufstellung[HSP Ums.],MATCH('nach Kunden'!H20,Gesamtaufstellung[HSP Namen],0)),"")</f>
        <v>6210.0010000000002</v>
      </c>
      <c r="D20" s="3">
        <f>IFERROR(INDEX(Gesamtaufstellung[Marge in %],MATCH('nach Kunden'!H20,Gesamtaufstellung[HSP Namen],0)),"")</f>
        <v>7.0000000000000007E-2</v>
      </c>
      <c r="E20" s="1">
        <f>IFERROR(INDEX(Gesamtaufstellung[Rechnungbetrag],MATCH('nach Kunden'!H20,Gesamtaufstellung[HSP Namen],0)),"")</f>
        <v>434.70000000000005</v>
      </c>
      <c r="F20" s="8" t="str">
        <f t="shared" si="0"/>
        <v>30</v>
      </c>
      <c r="G20" t="str">
        <f>IFERROR(INDEX(Verkäufer[Verkäufer],MATCH(ROUND(nach_Kunden[[#This Row],[Verkäufernr.]],0),Verkäufer[Nummer],0)),"")</f>
        <v>Christian</v>
      </c>
      <c r="H20">
        <f>IFERROR(SMALL(Gesamtaufstellung[HSP Namen],ROW()-3),"")</f>
        <v>18</v>
      </c>
    </row>
    <row r="21" spans="1:8" x14ac:dyDescent="0.2">
      <c r="A21">
        <f>IFERROR(INDEX(Gesamtaufstellung[Kd.nummer],MATCH('nach Kunden'!B21,Gesamtaufstellung[Kunde],0)),"")</f>
        <v>3000044</v>
      </c>
      <c r="B21" t="str">
        <f>IFERROR(INDEX(Gesamtaufstellung[Kunde],MATCH('nach Kunden'!H21,Gesamtaufstellung[HSP Namen],0)),"")</f>
        <v>Riccardo</v>
      </c>
      <c r="C21" s="7">
        <f>IFERROR(INDEX(Gesamtaufstellung[HSP Ums.],MATCH('nach Kunden'!H21,Gesamtaufstellung[HSP Namen],0)),"")</f>
        <v>2456.0016999999998</v>
      </c>
      <c r="D21" s="3">
        <f>IFERROR(INDEX(Gesamtaufstellung[Marge in %],MATCH('nach Kunden'!H21,Gesamtaufstellung[HSP Namen],0)),"")</f>
        <v>0.12</v>
      </c>
      <c r="E21" s="1">
        <f>IFERROR(INDEX(Gesamtaufstellung[Rechnungbetrag],MATCH('nach Kunden'!H21,Gesamtaufstellung[HSP Namen],0)),"")</f>
        <v>294.71999999999997</v>
      </c>
      <c r="F21" s="8" t="str">
        <f t="shared" si="0"/>
        <v>30</v>
      </c>
      <c r="G21" t="str">
        <f>IFERROR(INDEX(Verkäufer[Verkäufer],MATCH(ROUND(nach_Kunden[[#This Row],[Verkäufernr.]],0),Verkäufer[Nummer],0)),"")</f>
        <v>Christian</v>
      </c>
      <c r="H21">
        <f>IFERROR(SMALL(Gesamtaufstellung[HSP Namen],ROW()-3),"")</f>
        <v>19</v>
      </c>
    </row>
    <row r="22" spans="1:8" x14ac:dyDescent="0.2">
      <c r="A22">
        <f>IFERROR(INDEX(Gesamtaufstellung[Kd.nummer],MATCH('nach Kunden'!B22,Gesamtaufstellung[Kunde],0)),"")</f>
        <v>3045786</v>
      </c>
      <c r="B22" t="str">
        <f>IFERROR(INDEX(Gesamtaufstellung[Kunde],MATCH('nach Kunden'!H22,Gesamtaufstellung[HSP Namen],0)),"")</f>
        <v>Verstappen</v>
      </c>
      <c r="C22" s="7">
        <f>IFERROR(INDEX(Gesamtaufstellung[HSP Ums.],MATCH('nach Kunden'!H22,Gesamtaufstellung[HSP Namen],0)),"")</f>
        <v>999.00109999999995</v>
      </c>
      <c r="D22" s="3">
        <f>IFERROR(INDEX(Gesamtaufstellung[Marge in %],MATCH('nach Kunden'!H22,Gesamtaufstellung[HSP Namen],0)),"")</f>
        <v>0.17</v>
      </c>
      <c r="E22" s="1">
        <f>IFERROR(INDEX(Gesamtaufstellung[Rechnungbetrag],MATCH('nach Kunden'!H22,Gesamtaufstellung[HSP Namen],0)),"")</f>
        <v>169.83</v>
      </c>
      <c r="F22" s="8" t="str">
        <f t="shared" si="0"/>
        <v>30</v>
      </c>
      <c r="G22" t="str">
        <f>IFERROR(INDEX(Verkäufer[Verkäufer],MATCH(ROUND(nach_Kunden[[#This Row],[Verkäufernr.]],0),Verkäufer[Nummer],0)),"")</f>
        <v>Christian</v>
      </c>
      <c r="H22">
        <f>IFERROR(SMALL(Gesamtaufstellung[HSP Namen],ROW()-3),"")</f>
        <v>20</v>
      </c>
    </row>
    <row r="23" spans="1:8" x14ac:dyDescent="0.2">
      <c r="A23">
        <f>IFERROR(INDEX(Gesamtaufstellung[Kd.nummer],MATCH('nach Kunden'!B23,Gesamtaufstellung[Kunde],0)),"")</f>
        <v>4066325</v>
      </c>
      <c r="B23" t="str">
        <f>IFERROR(INDEX(Gesamtaufstellung[Kunde],MATCH('nach Kunden'!H23,Gesamtaufstellung[HSP Namen],0)),"")</f>
        <v>Vettel</v>
      </c>
      <c r="C23" s="7">
        <f>IFERROR(INDEX(Gesamtaufstellung[HSP Ums.],MATCH('nach Kunden'!H23,Gesamtaufstellung[HSP Namen],0)),"")</f>
        <v>1119.0016000000001</v>
      </c>
      <c r="D23" s="3">
        <f>IFERROR(INDEX(Gesamtaufstellung[Marge in %],MATCH('nach Kunden'!H23,Gesamtaufstellung[HSP Namen],0)),"")</f>
        <v>0.15</v>
      </c>
      <c r="E23" s="1">
        <f>IFERROR(INDEX(Gesamtaufstellung[Rechnungbetrag],MATCH('nach Kunden'!H23,Gesamtaufstellung[HSP Namen],0)),"")</f>
        <v>167.85</v>
      </c>
      <c r="F23" s="8" t="str">
        <f t="shared" si="0"/>
        <v>40</v>
      </c>
      <c r="G23" t="str">
        <f>IFERROR(INDEX(Verkäufer[Verkäufer],MATCH(ROUND(nach_Kunden[[#This Row],[Verkäufernr.]],0),Verkäufer[Nummer],0)),"")</f>
        <v>Ralph</v>
      </c>
      <c r="H23">
        <f>IFERROR(SMALL(Gesamtaufstellung[HSP Namen],ROW()-3),"")</f>
        <v>21</v>
      </c>
    </row>
    <row r="24" spans="1:8" x14ac:dyDescent="0.2">
      <c r="A24">
        <f>IFERROR(INDEX(Gesamtaufstellung[Kd.nummer],MATCH('nach Kunden'!B24,Gesamtaufstellung[Kunde],0)),"")</f>
        <v>5011245</v>
      </c>
      <c r="B24" t="str">
        <f>IFERROR(INDEX(Gesamtaufstellung[Kunde],MATCH('nach Kunden'!H24,Gesamtaufstellung[HSP Namen],0)),"")</f>
        <v>Wehrlein</v>
      </c>
      <c r="C24" s="7">
        <f>IFERROR(INDEX(Gesamtaufstellung[HSP Ums.],MATCH('nach Kunden'!H24,Gesamtaufstellung[HSP Namen],0)),"")</f>
        <v>4800.0020999999997</v>
      </c>
      <c r="D24" s="3">
        <f>IFERROR(INDEX(Gesamtaufstellung[Marge in %],MATCH('nach Kunden'!H24,Gesamtaufstellung[HSP Namen],0)),"")</f>
        <v>0.08</v>
      </c>
      <c r="E24" s="1">
        <f>IFERROR(INDEX(Gesamtaufstellung[Rechnungbetrag],MATCH('nach Kunden'!H24,Gesamtaufstellung[HSP Namen],0)),"")</f>
        <v>384</v>
      </c>
      <c r="F24" s="8" t="str">
        <f t="shared" si="0"/>
        <v>50</v>
      </c>
      <c r="G24" t="str">
        <f>IFERROR(INDEX(Verkäufer[Verkäufer],MATCH(ROUND(nach_Kunden[[#This Row],[Verkäufernr.]],0),Verkäufer[Nummer],0)),"")</f>
        <v>Angelika</v>
      </c>
      <c r="H24">
        <f>IFERROR(SMALL(Gesamtaufstellung[HSP Namen],ROW()-3),"")</f>
        <v>22</v>
      </c>
    </row>
    <row r="25" spans="1:8" x14ac:dyDescent="0.2">
      <c r="A25" t="str">
        <f>IFERROR(INDEX(Gesamtaufstellung[Kd.nummer],MATCH('nach Kunden'!B25,Gesamtaufstellung[Kunde],0)),"")</f>
        <v/>
      </c>
      <c r="B25" t="str">
        <f>IFERROR(INDEX(Gesamtaufstellung[Kunde],MATCH('nach Kunden'!H25,Gesamtaufstellung[HSP Namen],0)),"")</f>
        <v/>
      </c>
      <c r="C25" s="7" t="str">
        <f>IFERROR(INDEX(Gesamtaufstellung[HSP Ums.],MATCH('nach Kunden'!H25,Gesamtaufstellung[HSP Namen],0)),"")</f>
        <v/>
      </c>
      <c r="D25" s="3" t="str">
        <f>IFERROR(INDEX(Gesamtaufstellung[Marge in %],MATCH('nach Kunden'!H25,Gesamtaufstellung[HSP Namen],0)),"")</f>
        <v/>
      </c>
      <c r="E25" s="1" t="str">
        <f>IFERROR(INDEX(Gesamtaufstellung[Rechnungbetrag],MATCH('nach Kunden'!H25,Gesamtaufstellung[HSP Namen],0)),"")</f>
        <v/>
      </c>
      <c r="F25" s="8" t="str">
        <f t="shared" si="0"/>
        <v/>
      </c>
      <c r="G25" t="str">
        <f>IFERROR(INDEX(Verkäufer[Verkäufer],MATCH(ROUND(nach_Kunden[[#This Row],[Verkäufernr.]],0),Verkäufer[Nummer],0)),"")</f>
        <v/>
      </c>
      <c r="H25" t="str">
        <f>IFERROR(SMALL(Gesamtaufstellung[HSP Namen],ROW()-3),"")</f>
        <v/>
      </c>
    </row>
    <row r="26" spans="1:8" x14ac:dyDescent="0.2">
      <c r="A26" t="str">
        <f>IFERROR(INDEX(Gesamtaufstellung[Kd.nummer],MATCH('nach Kunden'!B26,Gesamtaufstellung[Kunde],0)),"")</f>
        <v/>
      </c>
      <c r="B26" t="str">
        <f>IFERROR(INDEX(Gesamtaufstellung[Kunde],MATCH('nach Kunden'!H26,Gesamtaufstellung[HSP Namen],0)),"")</f>
        <v/>
      </c>
      <c r="C26" s="7" t="str">
        <f>IFERROR(INDEX(Gesamtaufstellung[HSP Ums.],MATCH('nach Kunden'!H26,Gesamtaufstellung[HSP Namen],0)),"")</f>
        <v/>
      </c>
      <c r="D26" s="3" t="str">
        <f>IFERROR(INDEX(Gesamtaufstellung[Marge in %],MATCH('nach Kunden'!H26,Gesamtaufstellung[HSP Namen],0)),"")</f>
        <v/>
      </c>
      <c r="E26" s="1" t="str">
        <f>IFERROR(INDEX(Gesamtaufstellung[Rechnungbetrag],MATCH('nach Kunden'!H26,Gesamtaufstellung[HSP Namen],0)),"")</f>
        <v/>
      </c>
      <c r="F26" s="8" t="str">
        <f t="shared" si="0"/>
        <v/>
      </c>
      <c r="G26" t="str">
        <f>IFERROR(INDEX(Verkäufer[Verkäufer],MATCH(ROUND(nach_Kunden[[#This Row],[Verkäufernr.]],0),Verkäufer[Nummer],0)),"")</f>
        <v/>
      </c>
      <c r="H26" t="str">
        <f>IFERROR(SMALL(Gesamtaufstellung[HSP Namen],ROW()-3),"")</f>
        <v/>
      </c>
    </row>
    <row r="27" spans="1:8" x14ac:dyDescent="0.2">
      <c r="A27" t="str">
        <f>IFERROR(INDEX(Gesamtaufstellung[Kd.nummer],MATCH('nach Kunden'!B27,Gesamtaufstellung[Kunde],0)),"")</f>
        <v/>
      </c>
      <c r="B27" t="str">
        <f>IFERROR(INDEX(Gesamtaufstellung[Kunde],MATCH('nach Kunden'!H27,Gesamtaufstellung[HSP Namen],0)),"")</f>
        <v/>
      </c>
      <c r="C27" s="7" t="str">
        <f>IFERROR(INDEX(Gesamtaufstellung[HSP Ums.],MATCH('nach Kunden'!H27,Gesamtaufstellung[HSP Namen],0)),"")</f>
        <v/>
      </c>
      <c r="D27" s="3" t="str">
        <f>IFERROR(INDEX(Gesamtaufstellung[Marge in %],MATCH('nach Kunden'!H27,Gesamtaufstellung[HSP Namen],0)),"")</f>
        <v/>
      </c>
      <c r="E27" s="1" t="str">
        <f>IFERROR(INDEX(Gesamtaufstellung[Rechnungbetrag],MATCH('nach Kunden'!H27,Gesamtaufstellung[HSP Namen],0)),"")</f>
        <v/>
      </c>
      <c r="F27" s="8" t="str">
        <f t="shared" si="0"/>
        <v/>
      </c>
      <c r="G27" t="str">
        <f>IFERROR(INDEX(Verkäufer[Verkäufer],MATCH(ROUND(nach_Kunden[[#This Row],[Verkäufernr.]],0),Verkäufer[Nummer],0)),"")</f>
        <v/>
      </c>
      <c r="H27" t="str">
        <f>IFERROR(SMALL(Gesamtaufstellung[HSP Namen],ROW()-3),"")</f>
        <v/>
      </c>
    </row>
    <row r="28" spans="1:8" x14ac:dyDescent="0.2">
      <c r="A28" t="str">
        <f>IFERROR(INDEX(Gesamtaufstellung[Kd.nummer],MATCH('nach Kunden'!B28,Gesamtaufstellung[Kunde],0)),"")</f>
        <v/>
      </c>
      <c r="B28" t="str">
        <f>IFERROR(INDEX(Gesamtaufstellung[Kunde],MATCH('nach Kunden'!H28,Gesamtaufstellung[HSP Namen],0)),"")</f>
        <v/>
      </c>
      <c r="C28" s="7" t="str">
        <f>IFERROR(INDEX(Gesamtaufstellung[HSP Ums.],MATCH('nach Kunden'!H28,Gesamtaufstellung[HSP Namen],0)),"")</f>
        <v/>
      </c>
      <c r="D28" s="3" t="str">
        <f>IFERROR(INDEX(Gesamtaufstellung[Marge in %],MATCH('nach Kunden'!H28,Gesamtaufstellung[HSP Namen],0)),"")</f>
        <v/>
      </c>
      <c r="E28" s="1" t="str">
        <f>IFERROR(INDEX(Gesamtaufstellung[Rechnungbetrag],MATCH('nach Kunden'!H28,Gesamtaufstellung[HSP Namen],0)),"")</f>
        <v/>
      </c>
      <c r="F28" s="8" t="str">
        <f t="shared" si="0"/>
        <v/>
      </c>
      <c r="G28" t="str">
        <f>IFERROR(INDEX(Verkäufer[Verkäufer],MATCH(ROUND(nach_Kunden[[#This Row],[Verkäufernr.]],0),Verkäufer[Nummer],0)),"")</f>
        <v/>
      </c>
      <c r="H28" t="str">
        <f>IFERROR(SMALL(Gesamtaufstellung[HSP Namen],ROW()-3),"")</f>
        <v/>
      </c>
    </row>
    <row r="29" spans="1:8" x14ac:dyDescent="0.2">
      <c r="A29" t="str">
        <f>IFERROR(INDEX(Gesamtaufstellung[Kd.nummer],MATCH('nach Kunden'!B29,Gesamtaufstellung[Kunde],0)),"")</f>
        <v/>
      </c>
      <c r="B29" t="str">
        <f>IFERROR(INDEX(Gesamtaufstellung[Kunde],MATCH('nach Kunden'!H29,Gesamtaufstellung[HSP Namen],0)),"")</f>
        <v/>
      </c>
      <c r="C29" s="7" t="str">
        <f>IFERROR(INDEX(Gesamtaufstellung[HSP Ums.],MATCH('nach Kunden'!H29,Gesamtaufstellung[HSP Namen],0)),"")</f>
        <v/>
      </c>
      <c r="D29" s="3" t="str">
        <f>IFERROR(INDEX(Gesamtaufstellung[Marge in %],MATCH('nach Kunden'!H29,Gesamtaufstellung[HSP Namen],0)),"")</f>
        <v/>
      </c>
      <c r="E29" s="1" t="str">
        <f>IFERROR(INDEX(Gesamtaufstellung[Rechnungbetrag],MATCH('nach Kunden'!H29,Gesamtaufstellung[HSP Namen],0)),"")</f>
        <v/>
      </c>
      <c r="F29" s="8" t="str">
        <f t="shared" si="0"/>
        <v/>
      </c>
      <c r="G29" t="str">
        <f>IFERROR(INDEX(Verkäufer[Verkäufer],MATCH(ROUND(nach_Kunden[[#This Row],[Verkäufernr.]],0),Verkäufer[Nummer],0)),"")</f>
        <v/>
      </c>
      <c r="H29" t="str">
        <f>IFERROR(SMALL(Gesamtaufstellung[HSP Namen],ROW()-3),"")</f>
        <v/>
      </c>
    </row>
    <row r="30" spans="1:8" x14ac:dyDescent="0.2">
      <c r="A30" t="str">
        <f>IFERROR(INDEX(Gesamtaufstellung[Kd.nummer],MATCH('nach Kunden'!B30,Gesamtaufstellung[Kunde],0)),"")</f>
        <v/>
      </c>
      <c r="B30" t="str">
        <f>IFERROR(INDEX(Gesamtaufstellung[Kunde],MATCH('nach Kunden'!H30,Gesamtaufstellung[HSP Namen],0)),"")</f>
        <v/>
      </c>
      <c r="C30" s="7" t="str">
        <f>IFERROR(INDEX(Gesamtaufstellung[HSP Ums.],MATCH('nach Kunden'!H30,Gesamtaufstellung[HSP Namen],0)),"")</f>
        <v/>
      </c>
      <c r="D30" s="3" t="str">
        <f>IFERROR(INDEX(Gesamtaufstellung[Marge in %],MATCH('nach Kunden'!H30,Gesamtaufstellung[HSP Namen],0)),"")</f>
        <v/>
      </c>
      <c r="E30" s="1" t="str">
        <f>IFERROR(INDEX(Gesamtaufstellung[Rechnungbetrag],MATCH('nach Kunden'!H30,Gesamtaufstellung[HSP Namen],0)),"")</f>
        <v/>
      </c>
      <c r="F30" s="8" t="str">
        <f t="shared" si="0"/>
        <v/>
      </c>
      <c r="G30" t="str">
        <f>IFERROR(INDEX(Verkäufer[Verkäufer],MATCH(ROUND(nach_Kunden[[#This Row],[Verkäufernr.]],0),Verkäufer[Nummer],0)),"")</f>
        <v/>
      </c>
      <c r="H30" t="str">
        <f>IFERROR(SMALL(Gesamtaufstellung[HSP Namen],ROW()-3),"")</f>
        <v/>
      </c>
    </row>
    <row r="31" spans="1:8" x14ac:dyDescent="0.2">
      <c r="A31" t="str">
        <f>IFERROR(INDEX(Gesamtaufstellung[Kd.nummer],MATCH('nach Kunden'!B31,Gesamtaufstellung[Kunde],0)),"")</f>
        <v/>
      </c>
      <c r="B31" t="str">
        <f>IFERROR(INDEX(Gesamtaufstellung[Kunde],MATCH('nach Kunden'!H31,Gesamtaufstellung[HSP Namen],0)),"")</f>
        <v/>
      </c>
      <c r="C31" s="7" t="str">
        <f>IFERROR(INDEX(Gesamtaufstellung[HSP Ums.],MATCH('nach Kunden'!H31,Gesamtaufstellung[HSP Namen],0)),"")</f>
        <v/>
      </c>
      <c r="D31" s="3" t="str">
        <f>IFERROR(INDEX(Gesamtaufstellung[Marge in %],MATCH('nach Kunden'!H31,Gesamtaufstellung[HSP Namen],0)),"")</f>
        <v/>
      </c>
      <c r="E31" s="1" t="str">
        <f>IFERROR(INDEX(Gesamtaufstellung[Rechnungbetrag],MATCH('nach Kunden'!H31,Gesamtaufstellung[HSP Namen],0)),"")</f>
        <v/>
      </c>
      <c r="F31" s="8" t="str">
        <f t="shared" si="0"/>
        <v/>
      </c>
      <c r="G31" t="str">
        <f>IFERROR(INDEX(Verkäufer[Verkäufer],MATCH(ROUND(nach_Kunden[[#This Row],[Verkäufernr.]],0),Verkäufer[Nummer],0)),"")</f>
        <v/>
      </c>
      <c r="H31" t="str">
        <f>IFERROR(SMALL(Gesamtaufstellung[HSP Namen],ROW()-3),"")</f>
        <v/>
      </c>
    </row>
    <row r="32" spans="1:8" x14ac:dyDescent="0.2">
      <c r="A32" t="str">
        <f>IFERROR(INDEX(Gesamtaufstellung[Kd.nummer],MATCH('nach Kunden'!B32,Gesamtaufstellung[Kunde],0)),"")</f>
        <v/>
      </c>
      <c r="B32" t="str">
        <f>IFERROR(INDEX(Gesamtaufstellung[Kunde],MATCH('nach Kunden'!H32,Gesamtaufstellung[HSP Namen],0)),"")</f>
        <v/>
      </c>
      <c r="C32" s="7" t="str">
        <f>IFERROR(INDEX(Gesamtaufstellung[HSP Ums.],MATCH('nach Kunden'!H32,Gesamtaufstellung[HSP Namen],0)),"")</f>
        <v/>
      </c>
      <c r="D32" s="3" t="str">
        <f>IFERROR(INDEX(Gesamtaufstellung[Marge in %],MATCH('nach Kunden'!H32,Gesamtaufstellung[HSP Namen],0)),"")</f>
        <v/>
      </c>
      <c r="E32" s="1" t="str">
        <f>IFERROR(INDEX(Gesamtaufstellung[Rechnungbetrag],MATCH('nach Kunden'!H32,Gesamtaufstellung[HSP Namen],0)),"")</f>
        <v/>
      </c>
      <c r="F32" s="8" t="str">
        <f t="shared" si="0"/>
        <v/>
      </c>
      <c r="G32" t="str">
        <f>IFERROR(INDEX(Verkäufer[Verkäufer],MATCH(ROUND(nach_Kunden[[#This Row],[Verkäufernr.]],0),Verkäufer[Nummer],0)),"")</f>
        <v/>
      </c>
      <c r="H32" t="str">
        <f>IFERROR(SMALL(Gesamtaufstellung[HSP Namen],ROW()-3),"")</f>
        <v/>
      </c>
    </row>
    <row r="33" spans="1:8" x14ac:dyDescent="0.2">
      <c r="A33" t="str">
        <f>IFERROR(INDEX(Gesamtaufstellung[Kd.nummer],MATCH('nach Kunden'!B33,Gesamtaufstellung[Kunde],0)),"")</f>
        <v/>
      </c>
      <c r="B33" t="str">
        <f>IFERROR(INDEX(Gesamtaufstellung[Kunde],MATCH('nach Kunden'!H33,Gesamtaufstellung[HSP Namen],0)),"")</f>
        <v/>
      </c>
      <c r="C33" s="7" t="str">
        <f>IFERROR(INDEX(Gesamtaufstellung[HSP Ums.],MATCH('nach Kunden'!H33,Gesamtaufstellung[HSP Namen],0)),"")</f>
        <v/>
      </c>
      <c r="D33" s="3" t="str">
        <f>IFERROR(INDEX(Gesamtaufstellung[Marge in %],MATCH('nach Kunden'!H33,Gesamtaufstellung[HSP Namen],0)),"")</f>
        <v/>
      </c>
      <c r="E33" s="1" t="str">
        <f>IFERROR(INDEX(Gesamtaufstellung[Rechnungbetrag],MATCH('nach Kunden'!H33,Gesamtaufstellung[HSP Namen],0)),"")</f>
        <v/>
      </c>
      <c r="F33" s="8" t="str">
        <f t="shared" si="0"/>
        <v/>
      </c>
      <c r="G33" t="str">
        <f>IFERROR(INDEX(Verkäufer[Verkäufer],MATCH(ROUND(nach_Kunden[[#This Row],[Verkäufernr.]],0),Verkäufer[Nummer],0)),"")</f>
        <v/>
      </c>
      <c r="H33" t="str">
        <f>IFERROR(SMALL(Gesamtaufstellung[HSP Namen],ROW()-3),"")</f>
        <v/>
      </c>
    </row>
    <row r="34" spans="1:8" x14ac:dyDescent="0.2">
      <c r="A34" t="str">
        <f>IFERROR(INDEX(Gesamtaufstellung[Kd.nummer],MATCH('nach Kunden'!B34,Gesamtaufstellung[Kunde],0)),"")</f>
        <v/>
      </c>
      <c r="B34" t="str">
        <f>IFERROR(INDEX(Gesamtaufstellung[Kunde],MATCH('nach Kunden'!H34,Gesamtaufstellung[HSP Namen],0)),"")</f>
        <v/>
      </c>
      <c r="C34" s="7" t="str">
        <f>IFERROR(INDEX(Gesamtaufstellung[HSP Ums.],MATCH('nach Kunden'!H34,Gesamtaufstellung[HSP Namen],0)),"")</f>
        <v/>
      </c>
      <c r="D34" s="3" t="str">
        <f>IFERROR(INDEX(Gesamtaufstellung[Marge in %],MATCH('nach Kunden'!H34,Gesamtaufstellung[HSP Namen],0)),"")</f>
        <v/>
      </c>
      <c r="E34" s="1" t="str">
        <f>IFERROR(INDEX(Gesamtaufstellung[Rechnungbetrag],MATCH('nach Kunden'!H34,Gesamtaufstellung[HSP Namen],0)),"")</f>
        <v/>
      </c>
      <c r="F34" s="8" t="str">
        <f t="shared" si="0"/>
        <v/>
      </c>
      <c r="G34" t="str">
        <f>IFERROR(INDEX(Verkäufer[Verkäufer],MATCH(ROUND(nach_Kunden[[#This Row],[Verkäufernr.]],0),Verkäufer[Nummer],0)),"")</f>
        <v/>
      </c>
      <c r="H34" t="str">
        <f>IFERROR(SMALL(Gesamtaufstellung[HSP Namen],ROW()-3),"")</f>
        <v/>
      </c>
    </row>
    <row r="35" spans="1:8" x14ac:dyDescent="0.2">
      <c r="A35" t="str">
        <f>IFERROR(INDEX(Gesamtaufstellung[Kd.nummer],MATCH('nach Kunden'!B35,Gesamtaufstellung[Kunde],0)),"")</f>
        <v/>
      </c>
      <c r="B35" t="str">
        <f>IFERROR(INDEX(Gesamtaufstellung[Kunde],MATCH('nach Kunden'!H35,Gesamtaufstellung[HSP Namen],0)),"")</f>
        <v/>
      </c>
      <c r="C35" s="7" t="str">
        <f>IFERROR(INDEX(Gesamtaufstellung[HSP Ums.],MATCH('nach Kunden'!H35,Gesamtaufstellung[HSP Namen],0)),"")</f>
        <v/>
      </c>
      <c r="D35" s="3" t="str">
        <f>IFERROR(INDEX(Gesamtaufstellung[Marge in %],MATCH('nach Kunden'!H35,Gesamtaufstellung[HSP Namen],0)),"")</f>
        <v/>
      </c>
      <c r="E35" s="1" t="str">
        <f>IFERROR(INDEX(Gesamtaufstellung[Rechnungbetrag],MATCH('nach Kunden'!H35,Gesamtaufstellung[HSP Namen],0)),"")</f>
        <v/>
      </c>
      <c r="F35" s="8" t="str">
        <f t="shared" si="0"/>
        <v/>
      </c>
      <c r="G35" t="str">
        <f>IFERROR(INDEX(Verkäufer[Verkäufer],MATCH(ROUND(nach_Kunden[[#This Row],[Verkäufernr.]],0),Verkäufer[Nummer],0)),"")</f>
        <v/>
      </c>
      <c r="H35" t="str">
        <f>IFERROR(SMALL(Gesamtaufstellung[HSP Namen],ROW()-3),"")</f>
        <v/>
      </c>
    </row>
    <row r="36" spans="1:8" x14ac:dyDescent="0.2">
      <c r="A36" t="str">
        <f>IFERROR(INDEX(Gesamtaufstellung[Kd.nummer],MATCH('nach Kunden'!B36,Gesamtaufstellung[Kunde],0)),"")</f>
        <v/>
      </c>
      <c r="B36" t="str">
        <f>IFERROR(INDEX(Gesamtaufstellung[Kunde],MATCH('nach Kunden'!H36,Gesamtaufstellung[HSP Namen],0)),"")</f>
        <v/>
      </c>
      <c r="C36" s="7" t="str">
        <f>IFERROR(INDEX(Gesamtaufstellung[HSP Ums.],MATCH('nach Kunden'!H36,Gesamtaufstellung[HSP Namen],0)),"")</f>
        <v/>
      </c>
      <c r="D36" s="3" t="str">
        <f>IFERROR(INDEX(Gesamtaufstellung[Marge in %],MATCH('nach Kunden'!H36,Gesamtaufstellung[HSP Namen],0)),"")</f>
        <v/>
      </c>
      <c r="E36" s="1" t="str">
        <f>IFERROR(INDEX(Gesamtaufstellung[Rechnungbetrag],MATCH('nach Kunden'!H36,Gesamtaufstellung[HSP Namen],0)),"")</f>
        <v/>
      </c>
      <c r="F36" s="8" t="str">
        <f t="shared" si="0"/>
        <v/>
      </c>
      <c r="G36" t="str">
        <f>IFERROR(INDEX(Verkäufer[Verkäufer],MATCH(ROUND(nach_Kunden[[#This Row],[Verkäufernr.]],0),Verkäufer[Nummer],0)),"")</f>
        <v/>
      </c>
      <c r="H36" t="str">
        <f>IFERROR(SMALL(Gesamtaufstellung[HSP Namen],ROW()-3),"")</f>
        <v/>
      </c>
    </row>
    <row r="37" spans="1:8" x14ac:dyDescent="0.2">
      <c r="A37" t="str">
        <f>IFERROR(INDEX(Gesamtaufstellung[Kd.nummer],MATCH('nach Kunden'!B37,Gesamtaufstellung[Kunde],0)),"")</f>
        <v/>
      </c>
      <c r="B37" t="str">
        <f>IFERROR(INDEX(Gesamtaufstellung[Kunde],MATCH('nach Kunden'!H37,Gesamtaufstellung[HSP Namen],0)),"")</f>
        <v/>
      </c>
      <c r="C37" s="7" t="str">
        <f>IFERROR(INDEX(Gesamtaufstellung[HSP Ums.],MATCH('nach Kunden'!H37,Gesamtaufstellung[HSP Namen],0)),"")</f>
        <v/>
      </c>
      <c r="D37" s="3" t="str">
        <f>IFERROR(INDEX(Gesamtaufstellung[Marge in %],MATCH('nach Kunden'!H37,Gesamtaufstellung[HSP Namen],0)),"")</f>
        <v/>
      </c>
      <c r="E37" s="1" t="str">
        <f>IFERROR(INDEX(Gesamtaufstellung[Rechnungbetrag],MATCH('nach Kunden'!H37,Gesamtaufstellung[HSP Namen],0)),"")</f>
        <v/>
      </c>
      <c r="F37" s="8" t="str">
        <f t="shared" si="0"/>
        <v/>
      </c>
      <c r="G37" t="str">
        <f>IFERROR(INDEX(Verkäufer[Verkäufer],MATCH(ROUND(nach_Kunden[[#This Row],[Verkäufernr.]],0),Verkäufer[Nummer],0)),"")</f>
        <v/>
      </c>
      <c r="H37" t="str">
        <f>IFERROR(SMALL(Gesamtaufstellung[HSP Namen],ROW()-3),"")</f>
        <v/>
      </c>
    </row>
    <row r="38" spans="1:8" x14ac:dyDescent="0.2">
      <c r="A38" t="str">
        <f>IFERROR(INDEX(Gesamtaufstellung[Kd.nummer],MATCH('nach Kunden'!B38,Gesamtaufstellung[Kunde],0)),"")</f>
        <v/>
      </c>
      <c r="B38" t="str">
        <f>IFERROR(INDEX(Gesamtaufstellung[Kunde],MATCH('nach Kunden'!H38,Gesamtaufstellung[HSP Namen],0)),"")</f>
        <v/>
      </c>
      <c r="C38" s="7" t="str">
        <f>IFERROR(INDEX(Gesamtaufstellung[HSP Ums.],MATCH('nach Kunden'!H38,Gesamtaufstellung[HSP Namen],0)),"")</f>
        <v/>
      </c>
      <c r="D38" s="3" t="str">
        <f>IFERROR(INDEX(Gesamtaufstellung[Marge in %],MATCH('nach Kunden'!H38,Gesamtaufstellung[HSP Namen],0)),"")</f>
        <v/>
      </c>
      <c r="E38" s="1" t="str">
        <f>IFERROR(INDEX(Gesamtaufstellung[Rechnungbetrag],MATCH('nach Kunden'!H38,Gesamtaufstellung[HSP Namen],0)),"")</f>
        <v/>
      </c>
      <c r="F38" s="8" t="str">
        <f t="shared" si="0"/>
        <v/>
      </c>
      <c r="G38" t="str">
        <f>IFERROR(INDEX(Verkäufer[Verkäufer],MATCH(ROUND(nach_Kunden[[#This Row],[Verkäufernr.]],0),Verkäufer[Nummer],0)),"")</f>
        <v/>
      </c>
      <c r="H38" t="str">
        <f>IFERROR(SMALL(Gesamtaufstellung[HSP Namen],ROW()-3),"")</f>
        <v/>
      </c>
    </row>
    <row r="39" spans="1:8" x14ac:dyDescent="0.2">
      <c r="A39" t="str">
        <f>IFERROR(INDEX(Gesamtaufstellung[Kd.nummer],MATCH('nach Kunden'!B39,Gesamtaufstellung[Kunde],0)),"")</f>
        <v/>
      </c>
      <c r="B39" t="str">
        <f>IFERROR(INDEX(Gesamtaufstellung[Kunde],MATCH('nach Kunden'!H39,Gesamtaufstellung[HSP Namen],0)),"")</f>
        <v/>
      </c>
      <c r="C39" s="7" t="str">
        <f>IFERROR(INDEX(Gesamtaufstellung[HSP Ums.],MATCH('nach Kunden'!H39,Gesamtaufstellung[HSP Namen],0)),"")</f>
        <v/>
      </c>
      <c r="D39" s="3" t="str">
        <f>IFERROR(INDEX(Gesamtaufstellung[Marge in %],MATCH('nach Kunden'!H39,Gesamtaufstellung[HSP Namen],0)),"")</f>
        <v/>
      </c>
      <c r="E39" s="1" t="str">
        <f>IFERROR(INDEX(Gesamtaufstellung[Rechnungbetrag],MATCH('nach Kunden'!H39,Gesamtaufstellung[HSP Namen],0)),"")</f>
        <v/>
      </c>
      <c r="F39" s="8" t="str">
        <f t="shared" si="0"/>
        <v/>
      </c>
      <c r="G39" t="str">
        <f>IFERROR(INDEX(Verkäufer[Verkäufer],MATCH(ROUND(nach_Kunden[[#This Row],[Verkäufernr.]],0),Verkäufer[Nummer],0)),"")</f>
        <v/>
      </c>
      <c r="H39" t="str">
        <f>IFERROR(SMALL(Gesamtaufstellung[HSP Namen],ROW()-3),"")</f>
        <v/>
      </c>
    </row>
    <row r="40" spans="1:8" x14ac:dyDescent="0.2">
      <c r="A40" t="str">
        <f>IFERROR(INDEX(Gesamtaufstellung[Kd.nummer],MATCH('nach Kunden'!B40,Gesamtaufstellung[Kunde],0)),"")</f>
        <v/>
      </c>
      <c r="B40" t="str">
        <f>IFERROR(INDEX(Gesamtaufstellung[Kunde],MATCH('nach Kunden'!H40,Gesamtaufstellung[HSP Namen],0)),"")</f>
        <v/>
      </c>
      <c r="C40" s="7" t="str">
        <f>IFERROR(INDEX(Gesamtaufstellung[HSP Ums.],MATCH('nach Kunden'!H40,Gesamtaufstellung[HSP Namen],0)),"")</f>
        <v/>
      </c>
      <c r="D40" s="3" t="str">
        <f>IFERROR(INDEX(Gesamtaufstellung[Marge in %],MATCH('nach Kunden'!H40,Gesamtaufstellung[HSP Namen],0)),"")</f>
        <v/>
      </c>
      <c r="E40" s="1" t="str">
        <f>IFERROR(INDEX(Gesamtaufstellung[Rechnungbetrag],MATCH('nach Kunden'!H40,Gesamtaufstellung[HSP Namen],0)),"")</f>
        <v/>
      </c>
      <c r="F40" s="8" t="str">
        <f t="shared" si="0"/>
        <v/>
      </c>
      <c r="G40" t="str">
        <f>IFERROR(INDEX(Verkäufer[Verkäufer],MATCH(ROUND(nach_Kunden[[#This Row],[Verkäufernr.]],0),Verkäufer[Nummer],0)),"")</f>
        <v/>
      </c>
      <c r="H40" t="str">
        <f>IFERROR(SMALL(Gesamtaufstellung[HSP Namen],ROW()-3),"")</f>
        <v/>
      </c>
    </row>
    <row r="41" spans="1:8" x14ac:dyDescent="0.2">
      <c r="A41" t="str">
        <f>IFERROR(INDEX(Gesamtaufstellung[Kd.nummer],MATCH('nach Kunden'!B41,Gesamtaufstellung[Kunde],0)),"")</f>
        <v/>
      </c>
      <c r="B41" t="str">
        <f>IFERROR(INDEX(Gesamtaufstellung[Kunde],MATCH('nach Kunden'!H41,Gesamtaufstellung[HSP Namen],0)),"")</f>
        <v/>
      </c>
      <c r="C41" s="7" t="str">
        <f>IFERROR(INDEX(Gesamtaufstellung[HSP Ums.],MATCH('nach Kunden'!H41,Gesamtaufstellung[HSP Namen],0)),"")</f>
        <v/>
      </c>
      <c r="D41" s="3" t="str">
        <f>IFERROR(INDEX(Gesamtaufstellung[Marge in %],MATCH('nach Kunden'!H41,Gesamtaufstellung[HSP Namen],0)),"")</f>
        <v/>
      </c>
      <c r="E41" s="1" t="str">
        <f>IFERROR(INDEX(Gesamtaufstellung[Rechnungbetrag],MATCH('nach Kunden'!H41,Gesamtaufstellung[HSP Namen],0)),"")</f>
        <v/>
      </c>
      <c r="F41" s="8" t="str">
        <f t="shared" si="0"/>
        <v/>
      </c>
      <c r="G41" t="str">
        <f>IFERROR(INDEX(Verkäufer[Verkäufer],MATCH(ROUND(nach_Kunden[[#This Row],[Verkäufernr.]],0),Verkäufer[Nummer],0)),"")</f>
        <v/>
      </c>
      <c r="H41" t="str">
        <f>IFERROR(SMALL(Gesamtaufstellung[HSP Namen],ROW()-3),"")</f>
        <v/>
      </c>
    </row>
    <row r="42" spans="1:8" x14ac:dyDescent="0.2">
      <c r="A42" t="str">
        <f>IFERROR(INDEX(Gesamtaufstellung[Kd.nummer],MATCH('nach Kunden'!B42,Gesamtaufstellung[Kunde],0)),"")</f>
        <v/>
      </c>
      <c r="B42" t="str">
        <f>IFERROR(INDEX(Gesamtaufstellung[Kunde],MATCH('nach Kunden'!H42,Gesamtaufstellung[HSP Namen],0)),"")</f>
        <v/>
      </c>
      <c r="C42" s="7" t="str">
        <f>IFERROR(INDEX(Gesamtaufstellung[HSP Ums.],MATCH('nach Kunden'!H42,Gesamtaufstellung[HSP Namen],0)),"")</f>
        <v/>
      </c>
      <c r="D42" s="3" t="str">
        <f>IFERROR(INDEX(Gesamtaufstellung[Marge in %],MATCH('nach Kunden'!H42,Gesamtaufstellung[HSP Namen],0)),"")</f>
        <v/>
      </c>
      <c r="E42" s="1" t="str">
        <f>IFERROR(INDEX(Gesamtaufstellung[Rechnungbetrag],MATCH('nach Kunden'!H42,Gesamtaufstellung[HSP Namen],0)),"")</f>
        <v/>
      </c>
      <c r="F42" s="8" t="str">
        <f t="shared" si="0"/>
        <v/>
      </c>
      <c r="G42" t="str">
        <f>IFERROR(INDEX(Verkäufer[Verkäufer],MATCH(ROUND(nach_Kunden[[#This Row],[Verkäufernr.]],0),Verkäufer[Nummer],0)),"")</f>
        <v/>
      </c>
      <c r="H42" t="str">
        <f>IFERROR(SMALL(Gesamtaufstellung[HSP Namen],ROW()-3),"")</f>
        <v/>
      </c>
    </row>
    <row r="43" spans="1:8" x14ac:dyDescent="0.2">
      <c r="A43" t="str">
        <f>IFERROR(INDEX(Gesamtaufstellung[Kd.nummer],MATCH('nach Kunden'!B43,Gesamtaufstellung[Kunde],0)),"")</f>
        <v/>
      </c>
      <c r="B43" t="str">
        <f>IFERROR(INDEX(Gesamtaufstellung[Kunde],MATCH('nach Kunden'!H43,Gesamtaufstellung[HSP Namen],0)),"")</f>
        <v/>
      </c>
      <c r="C43" s="7" t="str">
        <f>IFERROR(INDEX(Gesamtaufstellung[HSP Ums.],MATCH('nach Kunden'!H43,Gesamtaufstellung[HSP Namen],0)),"")</f>
        <v/>
      </c>
      <c r="D43" s="3" t="str">
        <f>IFERROR(INDEX(Gesamtaufstellung[Marge in %],MATCH('nach Kunden'!H43,Gesamtaufstellung[HSP Namen],0)),"")</f>
        <v/>
      </c>
      <c r="E43" s="1" t="str">
        <f>IFERROR(INDEX(Gesamtaufstellung[Rechnungbetrag],MATCH('nach Kunden'!H43,Gesamtaufstellung[HSP Namen],0)),"")</f>
        <v/>
      </c>
      <c r="F43" s="8" t="str">
        <f t="shared" si="0"/>
        <v/>
      </c>
      <c r="G43" t="str">
        <f>IFERROR(INDEX(Verkäufer[Verkäufer],MATCH(ROUND(nach_Kunden[[#This Row],[Verkäufernr.]],0),Verkäufer[Nummer],0)),"")</f>
        <v/>
      </c>
      <c r="H43" t="str">
        <f>IFERROR(SMALL(Gesamtaufstellung[HSP Namen],ROW()-3),"")</f>
        <v/>
      </c>
    </row>
    <row r="44" spans="1:8" x14ac:dyDescent="0.2">
      <c r="A44" t="str">
        <f>IFERROR(INDEX(Gesamtaufstellung[Kd.nummer],MATCH('nach Kunden'!B44,Gesamtaufstellung[Kunde],0)),"")</f>
        <v/>
      </c>
      <c r="B44" t="str">
        <f>IFERROR(INDEX(Gesamtaufstellung[Kunde],MATCH('nach Kunden'!H44,Gesamtaufstellung[HSP Namen],0)),"")</f>
        <v/>
      </c>
      <c r="C44" s="7" t="str">
        <f>IFERROR(INDEX(Gesamtaufstellung[HSP Ums.],MATCH('nach Kunden'!H44,Gesamtaufstellung[HSP Namen],0)),"")</f>
        <v/>
      </c>
      <c r="D44" s="3" t="str">
        <f>IFERROR(INDEX(Gesamtaufstellung[Marge in %],MATCH('nach Kunden'!H44,Gesamtaufstellung[HSP Namen],0)),"")</f>
        <v/>
      </c>
      <c r="E44" s="1" t="str">
        <f>IFERROR(INDEX(Gesamtaufstellung[Rechnungbetrag],MATCH('nach Kunden'!H44,Gesamtaufstellung[HSP Namen],0)),"")</f>
        <v/>
      </c>
      <c r="F44" s="8" t="str">
        <f t="shared" si="0"/>
        <v/>
      </c>
      <c r="G44" t="str">
        <f>IFERROR(INDEX(Verkäufer[Verkäufer],MATCH(ROUND(nach_Kunden[[#This Row],[Verkäufernr.]],0),Verkäufer[Nummer],0)),"")</f>
        <v/>
      </c>
      <c r="H44" t="str">
        <f>IFERROR(SMALL(Gesamtaufstellung[HSP Namen],ROW()-3),"")</f>
        <v/>
      </c>
    </row>
    <row r="45" spans="1:8" x14ac:dyDescent="0.2">
      <c r="A45" t="str">
        <f>IFERROR(INDEX(Gesamtaufstellung[Kd.nummer],MATCH('nach Kunden'!B45,Gesamtaufstellung[Kunde],0)),"")</f>
        <v/>
      </c>
      <c r="B45" t="str">
        <f>IFERROR(INDEX(Gesamtaufstellung[Kunde],MATCH('nach Kunden'!H45,Gesamtaufstellung[HSP Namen],0)),"")</f>
        <v/>
      </c>
      <c r="C45" s="7" t="str">
        <f>IFERROR(INDEX(Gesamtaufstellung[HSP Ums.],MATCH('nach Kunden'!H45,Gesamtaufstellung[HSP Namen],0)),"")</f>
        <v/>
      </c>
      <c r="D45" s="3" t="str">
        <f>IFERROR(INDEX(Gesamtaufstellung[Marge in %],MATCH('nach Kunden'!H45,Gesamtaufstellung[HSP Namen],0)),"")</f>
        <v/>
      </c>
      <c r="E45" s="1" t="str">
        <f>IFERROR(INDEX(Gesamtaufstellung[Rechnungbetrag],MATCH('nach Kunden'!H45,Gesamtaufstellung[HSP Namen],0)),"")</f>
        <v/>
      </c>
      <c r="F45" s="8" t="str">
        <f t="shared" si="0"/>
        <v/>
      </c>
      <c r="G45" t="str">
        <f>IFERROR(INDEX(Verkäufer[Verkäufer],MATCH(ROUND(nach_Kunden[[#This Row],[Verkäufernr.]],0),Verkäufer[Nummer],0)),"")</f>
        <v/>
      </c>
      <c r="H45" t="str">
        <f>IFERROR(SMALL(Gesamtaufstellung[HSP Namen],ROW()-3),"")</f>
        <v/>
      </c>
    </row>
    <row r="46" spans="1:8" x14ac:dyDescent="0.2">
      <c r="A46" t="str">
        <f>IFERROR(INDEX(Gesamtaufstellung[Kd.nummer],MATCH('nach Kunden'!B46,Gesamtaufstellung[Kunde],0)),"")</f>
        <v/>
      </c>
      <c r="B46" t="str">
        <f>IFERROR(INDEX(Gesamtaufstellung[Kunde],MATCH('nach Kunden'!H46,Gesamtaufstellung[HSP Namen],0)),"")</f>
        <v/>
      </c>
      <c r="C46" s="7" t="str">
        <f>IFERROR(INDEX(Gesamtaufstellung[HSP Ums.],MATCH('nach Kunden'!H46,Gesamtaufstellung[HSP Namen],0)),"")</f>
        <v/>
      </c>
      <c r="D46" s="3" t="str">
        <f>IFERROR(INDEX(Gesamtaufstellung[Marge in %],MATCH('nach Kunden'!H46,Gesamtaufstellung[HSP Namen],0)),"")</f>
        <v/>
      </c>
      <c r="E46" s="1" t="str">
        <f>IFERROR(INDEX(Gesamtaufstellung[Rechnungbetrag],MATCH('nach Kunden'!H46,Gesamtaufstellung[HSP Namen],0)),"")</f>
        <v/>
      </c>
      <c r="F46" s="8" t="str">
        <f t="shared" si="0"/>
        <v/>
      </c>
      <c r="G46" t="str">
        <f>IFERROR(INDEX(Verkäufer[Verkäufer],MATCH(ROUND(nach_Kunden[[#This Row],[Verkäufernr.]],0),Verkäufer[Nummer],0)),"")</f>
        <v/>
      </c>
      <c r="H46" t="str">
        <f>IFERROR(SMALL(Gesamtaufstellung[HSP Namen],ROW()-3),"")</f>
        <v/>
      </c>
    </row>
    <row r="47" spans="1:8" x14ac:dyDescent="0.2">
      <c r="A47" t="str">
        <f>IFERROR(INDEX(Gesamtaufstellung[Kd.nummer],MATCH('nach Kunden'!B47,Gesamtaufstellung[Kunde],0)),"")</f>
        <v/>
      </c>
      <c r="B47" t="str">
        <f>IFERROR(INDEX(Gesamtaufstellung[Kunde],MATCH('nach Kunden'!H47,Gesamtaufstellung[HSP Namen],0)),"")</f>
        <v/>
      </c>
      <c r="C47" s="7" t="str">
        <f>IFERROR(INDEX(Gesamtaufstellung[HSP Ums.],MATCH('nach Kunden'!H47,Gesamtaufstellung[HSP Namen],0)),"")</f>
        <v/>
      </c>
      <c r="D47" s="3" t="str">
        <f>IFERROR(INDEX(Gesamtaufstellung[Marge in %],MATCH('nach Kunden'!H47,Gesamtaufstellung[HSP Namen],0)),"")</f>
        <v/>
      </c>
      <c r="E47" s="1" t="str">
        <f>IFERROR(INDEX(Gesamtaufstellung[Rechnungbetrag],MATCH('nach Kunden'!H47,Gesamtaufstellung[HSP Namen],0)),"")</f>
        <v/>
      </c>
      <c r="F47" s="8" t="str">
        <f t="shared" si="0"/>
        <v/>
      </c>
      <c r="G47" t="str">
        <f>IFERROR(INDEX(Verkäufer[Verkäufer],MATCH(ROUND(nach_Kunden[[#This Row],[Verkäufernr.]],0),Verkäufer[Nummer],0)),"")</f>
        <v/>
      </c>
      <c r="H47" t="str">
        <f>IFERROR(SMALL(Gesamtaufstellung[HSP Namen],ROW()-3),"")</f>
        <v/>
      </c>
    </row>
    <row r="48" spans="1:8" x14ac:dyDescent="0.2">
      <c r="A48" t="str">
        <f>IFERROR(INDEX(Gesamtaufstellung[Kd.nummer],MATCH('nach Kunden'!B48,Gesamtaufstellung[Kunde],0)),"")</f>
        <v/>
      </c>
      <c r="B48" t="str">
        <f>IFERROR(INDEX(Gesamtaufstellung[Kunde],MATCH('nach Kunden'!H48,Gesamtaufstellung[HSP Namen],0)),"")</f>
        <v/>
      </c>
      <c r="C48" s="7" t="str">
        <f>IFERROR(INDEX(Gesamtaufstellung[HSP Ums.],MATCH('nach Kunden'!H48,Gesamtaufstellung[HSP Namen],0)),"")</f>
        <v/>
      </c>
      <c r="D48" s="3" t="str">
        <f>IFERROR(INDEX(Gesamtaufstellung[Marge in %],MATCH('nach Kunden'!H48,Gesamtaufstellung[HSP Namen],0)),"")</f>
        <v/>
      </c>
      <c r="E48" s="1" t="str">
        <f>IFERROR(INDEX(Gesamtaufstellung[Rechnungbetrag],MATCH('nach Kunden'!H48,Gesamtaufstellung[HSP Namen],0)),"")</f>
        <v/>
      </c>
      <c r="F48" s="8" t="str">
        <f t="shared" si="0"/>
        <v/>
      </c>
      <c r="G48" t="str">
        <f>IFERROR(INDEX(Verkäufer[Verkäufer],MATCH(ROUND(nach_Kunden[[#This Row],[Verkäufernr.]],0),Verkäufer[Nummer],0)),"")</f>
        <v/>
      </c>
      <c r="H48" t="str">
        <f>IFERROR(SMALL(Gesamtaufstellung[HSP Namen],ROW()-3),"")</f>
        <v/>
      </c>
    </row>
    <row r="49" spans="1:8" x14ac:dyDescent="0.2">
      <c r="A49" t="str">
        <f>IFERROR(INDEX(Gesamtaufstellung[Kd.nummer],MATCH('nach Kunden'!B49,Gesamtaufstellung[Kunde],0)),"")</f>
        <v/>
      </c>
      <c r="B49" t="str">
        <f>IFERROR(INDEX(Gesamtaufstellung[Kunde],MATCH('nach Kunden'!H49,Gesamtaufstellung[HSP Namen],0)),"")</f>
        <v/>
      </c>
      <c r="C49" s="7" t="str">
        <f>IFERROR(INDEX(Gesamtaufstellung[HSP Ums.],MATCH('nach Kunden'!H49,Gesamtaufstellung[HSP Namen],0)),"")</f>
        <v/>
      </c>
      <c r="D49" s="3" t="str">
        <f>IFERROR(INDEX(Gesamtaufstellung[Marge in %],MATCH('nach Kunden'!H49,Gesamtaufstellung[HSP Namen],0)),"")</f>
        <v/>
      </c>
      <c r="E49" s="1" t="str">
        <f>IFERROR(INDEX(Gesamtaufstellung[Rechnungbetrag],MATCH('nach Kunden'!H49,Gesamtaufstellung[HSP Namen],0)),"")</f>
        <v/>
      </c>
      <c r="F49" s="8" t="str">
        <f t="shared" si="0"/>
        <v/>
      </c>
      <c r="G49" t="str">
        <f>IFERROR(INDEX(Verkäufer[Verkäufer],MATCH(ROUND(nach_Kunden[[#This Row],[Verkäufernr.]],0),Verkäufer[Nummer],0)),"")</f>
        <v/>
      </c>
      <c r="H49" t="str">
        <f>IFERROR(SMALL(Gesamtaufstellung[HSP Namen],ROW()-3),"")</f>
        <v/>
      </c>
    </row>
    <row r="50" spans="1:8" x14ac:dyDescent="0.2">
      <c r="A50" t="str">
        <f>IFERROR(INDEX(Gesamtaufstellung[Kd.nummer],MATCH('nach Kunden'!B50,Gesamtaufstellung[Kunde],0)),"")</f>
        <v/>
      </c>
      <c r="B50" t="str">
        <f>IFERROR(INDEX(Gesamtaufstellung[Kunde],MATCH('nach Kunden'!H50,Gesamtaufstellung[HSP Namen],0)),"")</f>
        <v/>
      </c>
      <c r="C50" s="7" t="str">
        <f>IFERROR(INDEX(Gesamtaufstellung[HSP Ums.],MATCH('nach Kunden'!H50,Gesamtaufstellung[HSP Namen],0)),"")</f>
        <v/>
      </c>
      <c r="D50" s="3" t="str">
        <f>IFERROR(INDEX(Gesamtaufstellung[Marge in %],MATCH('nach Kunden'!H50,Gesamtaufstellung[HSP Namen],0)),"")</f>
        <v/>
      </c>
      <c r="E50" s="1" t="str">
        <f>IFERROR(INDEX(Gesamtaufstellung[Rechnungbetrag],MATCH('nach Kunden'!H50,Gesamtaufstellung[HSP Namen],0)),"")</f>
        <v/>
      </c>
      <c r="F50" s="8" t="str">
        <f t="shared" si="0"/>
        <v/>
      </c>
      <c r="G50" t="str">
        <f>IFERROR(INDEX(Verkäufer[Verkäufer],MATCH(ROUND(nach_Kunden[[#This Row],[Verkäufernr.]],0),Verkäufer[Nummer],0)),"")</f>
        <v/>
      </c>
      <c r="H50" t="str">
        <f>IFERROR(SMALL(Gesamtaufstellung[HSP Namen],ROW()-3),"")</f>
        <v/>
      </c>
    </row>
    <row r="51" spans="1:8" x14ac:dyDescent="0.2">
      <c r="A51" t="str">
        <f>IFERROR(INDEX(Gesamtaufstellung[Kd.nummer],MATCH('nach Kunden'!B51,Gesamtaufstellung[Kunde],0)),"")</f>
        <v/>
      </c>
      <c r="B51" t="str">
        <f>IFERROR(INDEX(Gesamtaufstellung[Kunde],MATCH('nach Kunden'!H51,Gesamtaufstellung[HSP Namen],0)),"")</f>
        <v/>
      </c>
      <c r="C51" s="7" t="str">
        <f>IFERROR(INDEX(Gesamtaufstellung[HSP Ums.],MATCH('nach Kunden'!H51,Gesamtaufstellung[HSP Namen],0)),"")</f>
        <v/>
      </c>
      <c r="D51" s="3" t="str">
        <f>IFERROR(INDEX(Gesamtaufstellung[Marge in %],MATCH('nach Kunden'!H51,Gesamtaufstellung[HSP Namen],0)),"")</f>
        <v/>
      </c>
      <c r="E51" s="1" t="str">
        <f>IFERROR(INDEX(Gesamtaufstellung[Rechnungbetrag],MATCH('nach Kunden'!H51,Gesamtaufstellung[HSP Namen],0)),"")</f>
        <v/>
      </c>
      <c r="F51" s="8" t="str">
        <f t="shared" si="0"/>
        <v/>
      </c>
      <c r="G51" t="str">
        <f>IFERROR(INDEX(Verkäufer[Verkäufer],MATCH(ROUND(nach_Kunden[[#This Row],[Verkäufernr.]],0),Verkäufer[Nummer],0)),"")</f>
        <v/>
      </c>
      <c r="H51" t="str">
        <f>IFERROR(SMALL(Gesamtaufstellung[HSP Namen],ROW()-3),"")</f>
        <v/>
      </c>
    </row>
    <row r="52" spans="1:8" x14ac:dyDescent="0.2">
      <c r="A52" t="str">
        <f>IFERROR(INDEX(Gesamtaufstellung[Kd.nummer],MATCH('nach Kunden'!B52,Gesamtaufstellung[Kunde],0)),"")</f>
        <v/>
      </c>
      <c r="B52" t="str">
        <f>IFERROR(INDEX(Gesamtaufstellung[Kunde],MATCH('nach Kunden'!H52,Gesamtaufstellung[HSP Namen],0)),"")</f>
        <v/>
      </c>
      <c r="C52" s="7" t="str">
        <f>IFERROR(INDEX(Gesamtaufstellung[HSP Ums.],MATCH('nach Kunden'!H52,Gesamtaufstellung[HSP Namen],0)),"")</f>
        <v/>
      </c>
      <c r="D52" s="3" t="str">
        <f>IFERROR(INDEX(Gesamtaufstellung[Marge in %],MATCH('nach Kunden'!H52,Gesamtaufstellung[HSP Namen],0)),"")</f>
        <v/>
      </c>
      <c r="E52" s="1" t="str">
        <f>IFERROR(INDEX(Gesamtaufstellung[Rechnungbetrag],MATCH('nach Kunden'!H52,Gesamtaufstellung[HSP Namen],0)),"")</f>
        <v/>
      </c>
      <c r="F52" s="8" t="str">
        <f t="shared" si="0"/>
        <v/>
      </c>
      <c r="G52" t="str">
        <f>IFERROR(INDEX(Verkäufer[Verkäufer],MATCH(ROUND(nach_Kunden[[#This Row],[Verkäufernr.]],0),Verkäufer[Nummer],0)),"")</f>
        <v/>
      </c>
      <c r="H52" t="str">
        <f>IFERROR(SMALL(Gesamtaufstellung[HSP Namen],ROW()-3),"")</f>
        <v/>
      </c>
    </row>
    <row r="53" spans="1:8" x14ac:dyDescent="0.2">
      <c r="A53" t="str">
        <f>IFERROR(INDEX(Gesamtaufstellung[Kd.nummer],MATCH('nach Kunden'!B53,Gesamtaufstellung[Kunde],0)),"")</f>
        <v/>
      </c>
      <c r="B53" t="str">
        <f>IFERROR(INDEX(Gesamtaufstellung[Kunde],MATCH('nach Kunden'!H53,Gesamtaufstellung[HSP Namen],0)),"")</f>
        <v/>
      </c>
      <c r="C53" s="7" t="str">
        <f>IFERROR(INDEX(Gesamtaufstellung[HSP Ums.],MATCH('nach Kunden'!H53,Gesamtaufstellung[HSP Namen],0)),"")</f>
        <v/>
      </c>
      <c r="D53" s="3" t="str">
        <f>IFERROR(INDEX(Gesamtaufstellung[Marge in %],MATCH('nach Kunden'!H53,Gesamtaufstellung[HSP Namen],0)),"")</f>
        <v/>
      </c>
      <c r="E53" s="1" t="str">
        <f>IFERROR(INDEX(Gesamtaufstellung[Rechnungbetrag],MATCH('nach Kunden'!H53,Gesamtaufstellung[HSP Namen],0)),"")</f>
        <v/>
      </c>
      <c r="F53" s="8" t="str">
        <f t="shared" si="0"/>
        <v/>
      </c>
      <c r="G53" t="str">
        <f>IFERROR(INDEX(Verkäufer[Verkäufer],MATCH(ROUND(nach_Kunden[[#This Row],[Verkäufernr.]],0),Verkäufer[Nummer],0)),"")</f>
        <v/>
      </c>
      <c r="H53" t="str">
        <f>IFERROR(SMALL(Gesamtaufstellung[HSP Namen],ROW()-3),"")</f>
        <v/>
      </c>
    </row>
    <row r="54" spans="1:8" x14ac:dyDescent="0.2">
      <c r="A54" t="str">
        <f>IFERROR(INDEX(Gesamtaufstellung[Kd.nummer],MATCH('nach Kunden'!B54,Gesamtaufstellung[Kunde],0)),"")</f>
        <v/>
      </c>
      <c r="B54" t="str">
        <f>IFERROR(INDEX(Gesamtaufstellung[Kunde],MATCH('nach Kunden'!H54,Gesamtaufstellung[HSP Namen],0)),"")</f>
        <v/>
      </c>
      <c r="C54" s="7" t="str">
        <f>IFERROR(INDEX(Gesamtaufstellung[HSP Ums.],MATCH('nach Kunden'!H54,Gesamtaufstellung[HSP Namen],0)),"")</f>
        <v/>
      </c>
      <c r="D54" s="3" t="str">
        <f>IFERROR(INDEX(Gesamtaufstellung[Marge in %],MATCH('nach Kunden'!H54,Gesamtaufstellung[HSP Namen],0)),"")</f>
        <v/>
      </c>
      <c r="E54" s="1" t="str">
        <f>IFERROR(INDEX(Gesamtaufstellung[Rechnungbetrag],MATCH('nach Kunden'!H54,Gesamtaufstellung[HSP Namen],0)),"")</f>
        <v/>
      </c>
      <c r="F54" s="8" t="str">
        <f t="shared" si="0"/>
        <v/>
      </c>
      <c r="G54" t="str">
        <f>IFERROR(INDEX(Verkäufer[Verkäufer],MATCH(ROUND(nach_Kunden[[#This Row],[Verkäufernr.]],0),Verkäufer[Nummer],0)),"")</f>
        <v/>
      </c>
      <c r="H54" t="str">
        <f>IFERROR(SMALL(Gesamtaufstellung[HSP Namen],ROW()-3),"")</f>
        <v/>
      </c>
    </row>
    <row r="55" spans="1:8" x14ac:dyDescent="0.2">
      <c r="A55" t="str">
        <f>IFERROR(INDEX(Gesamtaufstellung[Kd.nummer],MATCH('nach Kunden'!B55,Gesamtaufstellung[Kunde],0)),"")</f>
        <v/>
      </c>
      <c r="B55" t="str">
        <f>IFERROR(INDEX(Gesamtaufstellung[Kunde],MATCH('nach Kunden'!H55,Gesamtaufstellung[HSP Namen],0)),"")</f>
        <v/>
      </c>
      <c r="C55" s="7" t="str">
        <f>IFERROR(INDEX(Gesamtaufstellung[HSP Ums.],MATCH('nach Kunden'!H55,Gesamtaufstellung[HSP Namen],0)),"")</f>
        <v/>
      </c>
      <c r="D55" s="3" t="str">
        <f>IFERROR(INDEX(Gesamtaufstellung[Marge in %],MATCH('nach Kunden'!H55,Gesamtaufstellung[HSP Namen],0)),"")</f>
        <v/>
      </c>
      <c r="E55" s="1" t="str">
        <f>IFERROR(INDEX(Gesamtaufstellung[Rechnungbetrag],MATCH('nach Kunden'!H55,Gesamtaufstellung[HSP Namen],0)),"")</f>
        <v/>
      </c>
      <c r="F55" s="8" t="str">
        <f t="shared" si="0"/>
        <v/>
      </c>
      <c r="G55" t="str">
        <f>IFERROR(INDEX(Verkäufer[Verkäufer],MATCH(ROUND(nach_Kunden[[#This Row],[Verkäufernr.]],0),Verkäufer[Nummer],0)),"")</f>
        <v/>
      </c>
      <c r="H55" t="str">
        <f>IFERROR(SMALL(Gesamtaufstellung[HSP Namen],ROW()-3),"")</f>
        <v/>
      </c>
    </row>
    <row r="56" spans="1:8" x14ac:dyDescent="0.2">
      <c r="A56" t="str">
        <f>IFERROR(INDEX(Gesamtaufstellung[Kd.nummer],MATCH('nach Kunden'!B56,Gesamtaufstellung[Kunde],0)),"")</f>
        <v/>
      </c>
      <c r="B56" t="str">
        <f>IFERROR(INDEX(Gesamtaufstellung[Kunde],MATCH('nach Kunden'!H56,Gesamtaufstellung[HSP Namen],0)),"")</f>
        <v/>
      </c>
      <c r="C56" s="7" t="str">
        <f>IFERROR(INDEX(Gesamtaufstellung[HSP Ums.],MATCH('nach Kunden'!H56,Gesamtaufstellung[HSP Namen],0)),"")</f>
        <v/>
      </c>
      <c r="D56" s="3" t="str">
        <f>IFERROR(INDEX(Gesamtaufstellung[Marge in %],MATCH('nach Kunden'!H56,Gesamtaufstellung[HSP Namen],0)),"")</f>
        <v/>
      </c>
      <c r="E56" s="1" t="str">
        <f>IFERROR(INDEX(Gesamtaufstellung[Rechnungbetrag],MATCH('nach Kunden'!H56,Gesamtaufstellung[HSP Namen],0)),"")</f>
        <v/>
      </c>
      <c r="F56" s="8" t="str">
        <f t="shared" si="0"/>
        <v/>
      </c>
      <c r="G56" t="str">
        <f>IFERROR(INDEX(Verkäufer[Verkäufer],MATCH(ROUND(nach_Kunden[[#This Row],[Verkäufernr.]],0),Verkäufer[Nummer],0)),"")</f>
        <v/>
      </c>
      <c r="H56" t="str">
        <f>IFERROR(SMALL(Gesamtaufstellung[HSP Namen],ROW()-3),"")</f>
        <v/>
      </c>
    </row>
    <row r="57" spans="1:8" x14ac:dyDescent="0.2">
      <c r="A57" t="str">
        <f>IFERROR(INDEX(Gesamtaufstellung[Kd.nummer],MATCH('nach Kunden'!B57,Gesamtaufstellung[Kunde],0)),"")</f>
        <v/>
      </c>
      <c r="B57" t="str">
        <f>IFERROR(INDEX(Gesamtaufstellung[Kunde],MATCH('nach Kunden'!H57,Gesamtaufstellung[HSP Namen],0)),"")</f>
        <v/>
      </c>
      <c r="C57" s="7" t="str">
        <f>IFERROR(INDEX(Gesamtaufstellung[HSP Ums.],MATCH('nach Kunden'!H57,Gesamtaufstellung[HSP Namen],0)),"")</f>
        <v/>
      </c>
      <c r="D57" s="3" t="str">
        <f>IFERROR(INDEX(Gesamtaufstellung[Marge in %],MATCH('nach Kunden'!H57,Gesamtaufstellung[HSP Namen],0)),"")</f>
        <v/>
      </c>
      <c r="E57" s="1" t="str">
        <f>IFERROR(INDEX(Gesamtaufstellung[Rechnungbetrag],MATCH('nach Kunden'!H57,Gesamtaufstellung[HSP Namen],0)),"")</f>
        <v/>
      </c>
      <c r="F57" s="8" t="str">
        <f t="shared" si="0"/>
        <v/>
      </c>
      <c r="G57" t="str">
        <f>IFERROR(INDEX(Verkäufer[Verkäufer],MATCH(ROUND(nach_Kunden[[#This Row],[Verkäufernr.]],0),Verkäufer[Nummer],0)),"")</f>
        <v/>
      </c>
      <c r="H57" t="str">
        <f>IFERROR(SMALL(Gesamtaufstellung[HSP Namen],ROW()-3),"")</f>
        <v/>
      </c>
    </row>
    <row r="58" spans="1:8" x14ac:dyDescent="0.2">
      <c r="A58" t="str">
        <f>IFERROR(INDEX(Gesamtaufstellung[Kd.nummer],MATCH('nach Kunden'!B58,Gesamtaufstellung[Kunde],0)),"")</f>
        <v/>
      </c>
      <c r="B58" t="str">
        <f>IFERROR(INDEX(Gesamtaufstellung[Kunde],MATCH('nach Kunden'!H58,Gesamtaufstellung[HSP Namen],0)),"")</f>
        <v/>
      </c>
      <c r="C58" s="7" t="str">
        <f>IFERROR(INDEX(Gesamtaufstellung[HSP Ums.],MATCH('nach Kunden'!H58,Gesamtaufstellung[HSP Namen],0)),"")</f>
        <v/>
      </c>
      <c r="D58" s="3" t="str">
        <f>IFERROR(INDEX(Gesamtaufstellung[Marge in %],MATCH('nach Kunden'!H58,Gesamtaufstellung[HSP Namen],0)),"")</f>
        <v/>
      </c>
      <c r="E58" s="1" t="str">
        <f>IFERROR(INDEX(Gesamtaufstellung[Rechnungbetrag],MATCH('nach Kunden'!H58,Gesamtaufstellung[HSP Namen],0)),"")</f>
        <v/>
      </c>
      <c r="F58" s="8" t="str">
        <f t="shared" si="0"/>
        <v/>
      </c>
      <c r="G58" t="str">
        <f>IFERROR(INDEX(Verkäufer[Verkäufer],MATCH(ROUND(nach_Kunden[[#This Row],[Verkäufernr.]],0),Verkäufer[Nummer],0)),"")</f>
        <v/>
      </c>
      <c r="H58" t="str">
        <f>IFERROR(SMALL(Gesamtaufstellung[HSP Namen],ROW()-3),"")</f>
        <v/>
      </c>
    </row>
    <row r="59" spans="1:8" x14ac:dyDescent="0.2">
      <c r="A59" t="str">
        <f>IFERROR(INDEX(Gesamtaufstellung[Kd.nummer],MATCH('nach Kunden'!B59,Gesamtaufstellung[Kunde],0)),"")</f>
        <v/>
      </c>
      <c r="B59" t="str">
        <f>IFERROR(INDEX(Gesamtaufstellung[Kunde],MATCH('nach Kunden'!H59,Gesamtaufstellung[HSP Namen],0)),"")</f>
        <v/>
      </c>
      <c r="C59" s="7" t="str">
        <f>IFERROR(INDEX(Gesamtaufstellung[HSP Ums.],MATCH('nach Kunden'!H59,Gesamtaufstellung[HSP Namen],0)),"")</f>
        <v/>
      </c>
      <c r="D59" s="3" t="str">
        <f>IFERROR(INDEX(Gesamtaufstellung[Marge in %],MATCH('nach Kunden'!H59,Gesamtaufstellung[HSP Namen],0)),"")</f>
        <v/>
      </c>
      <c r="E59" s="1" t="str">
        <f>IFERROR(INDEX(Gesamtaufstellung[Rechnungbetrag],MATCH('nach Kunden'!H59,Gesamtaufstellung[HSP Namen],0)),"")</f>
        <v/>
      </c>
      <c r="F59" s="8" t="str">
        <f t="shared" si="0"/>
        <v/>
      </c>
      <c r="G59" t="str">
        <f>IFERROR(INDEX(Verkäufer[Verkäufer],MATCH(ROUND(nach_Kunden[[#This Row],[Verkäufernr.]],0),Verkäufer[Nummer],0)),"")</f>
        <v/>
      </c>
      <c r="H59" t="str">
        <f>IFERROR(SMALL(Gesamtaufstellung[HSP Namen],ROW()-3),"")</f>
        <v/>
      </c>
    </row>
    <row r="60" spans="1:8" x14ac:dyDescent="0.2">
      <c r="A60" t="str">
        <f>IFERROR(INDEX(Gesamtaufstellung[Kd.nummer],MATCH('nach Kunden'!B60,Gesamtaufstellung[Kunde],0)),"")</f>
        <v/>
      </c>
      <c r="B60" t="str">
        <f>IFERROR(INDEX(Gesamtaufstellung[Kunde],MATCH('nach Kunden'!H60,Gesamtaufstellung[HSP Namen],0)),"")</f>
        <v/>
      </c>
      <c r="C60" s="7" t="str">
        <f>IFERROR(INDEX(Gesamtaufstellung[HSP Ums.],MATCH('nach Kunden'!H60,Gesamtaufstellung[HSP Namen],0)),"")</f>
        <v/>
      </c>
      <c r="D60" s="3" t="str">
        <f>IFERROR(INDEX(Gesamtaufstellung[Marge in %],MATCH('nach Kunden'!H60,Gesamtaufstellung[HSP Namen],0)),"")</f>
        <v/>
      </c>
      <c r="E60" s="1" t="str">
        <f>IFERROR(INDEX(Gesamtaufstellung[Rechnungbetrag],MATCH('nach Kunden'!H60,Gesamtaufstellung[HSP Namen],0)),"")</f>
        <v/>
      </c>
      <c r="F60" s="8" t="str">
        <f t="shared" si="0"/>
        <v/>
      </c>
      <c r="G60" t="str">
        <f>IFERROR(INDEX(Verkäufer[Verkäufer],MATCH(ROUND(nach_Kunden[[#This Row],[Verkäufernr.]],0),Verkäufer[Nummer],0)),"")</f>
        <v/>
      </c>
      <c r="H60" t="str">
        <f>IFERROR(SMALL(Gesamtaufstellung[HSP Namen],ROW()-3),"")</f>
        <v/>
      </c>
    </row>
    <row r="61" spans="1:8" x14ac:dyDescent="0.2">
      <c r="A61" t="str">
        <f>IFERROR(INDEX(Gesamtaufstellung[Kd.nummer],MATCH('nach Kunden'!B61,Gesamtaufstellung[Kunde],0)),"")</f>
        <v/>
      </c>
      <c r="B61" t="str">
        <f>IFERROR(INDEX(Gesamtaufstellung[Kunde],MATCH('nach Kunden'!H61,Gesamtaufstellung[HSP Namen],0)),"")</f>
        <v/>
      </c>
      <c r="C61" s="7" t="str">
        <f>IFERROR(INDEX(Gesamtaufstellung[HSP Ums.],MATCH('nach Kunden'!H61,Gesamtaufstellung[HSP Namen],0)),"")</f>
        <v/>
      </c>
      <c r="D61" s="3" t="str">
        <f>IFERROR(INDEX(Gesamtaufstellung[Marge in %],MATCH('nach Kunden'!H61,Gesamtaufstellung[HSP Namen],0)),"")</f>
        <v/>
      </c>
      <c r="E61" s="1" t="str">
        <f>IFERROR(INDEX(Gesamtaufstellung[Rechnungbetrag],MATCH('nach Kunden'!H61,Gesamtaufstellung[HSP Namen],0)),"")</f>
        <v/>
      </c>
      <c r="F61" s="8" t="str">
        <f t="shared" si="0"/>
        <v/>
      </c>
      <c r="G61" t="str">
        <f>IFERROR(INDEX(Verkäufer[Verkäufer],MATCH(ROUND(nach_Kunden[[#This Row],[Verkäufernr.]],0),Verkäufer[Nummer],0)),"")</f>
        <v/>
      </c>
      <c r="H61" t="str">
        <f>IFERROR(SMALL(Gesamtaufstellung[HSP Namen],ROW()-3),"")</f>
        <v/>
      </c>
    </row>
    <row r="62" spans="1:8" x14ac:dyDescent="0.2">
      <c r="A62" t="str">
        <f>IFERROR(INDEX(Gesamtaufstellung[Kd.nummer],MATCH('nach Kunden'!B62,Gesamtaufstellung[Kunde],0)),"")</f>
        <v/>
      </c>
      <c r="B62" t="str">
        <f>IFERROR(INDEX(Gesamtaufstellung[Kunde],MATCH('nach Kunden'!H62,Gesamtaufstellung[HSP Namen],0)),"")</f>
        <v/>
      </c>
      <c r="C62" s="7" t="str">
        <f>IFERROR(INDEX(Gesamtaufstellung[HSP Ums.],MATCH('nach Kunden'!H62,Gesamtaufstellung[HSP Namen],0)),"")</f>
        <v/>
      </c>
      <c r="D62" s="3" t="str">
        <f>IFERROR(INDEX(Gesamtaufstellung[Marge in %],MATCH('nach Kunden'!H62,Gesamtaufstellung[HSP Namen],0)),"")</f>
        <v/>
      </c>
      <c r="E62" s="1" t="str">
        <f>IFERROR(INDEX(Gesamtaufstellung[Rechnungbetrag],MATCH('nach Kunden'!H62,Gesamtaufstellung[HSP Namen],0)),"")</f>
        <v/>
      </c>
      <c r="F62" s="8" t="str">
        <f t="shared" si="0"/>
        <v/>
      </c>
      <c r="G62" t="str">
        <f>IFERROR(INDEX(Verkäufer[Verkäufer],MATCH(ROUND(nach_Kunden[[#This Row],[Verkäufernr.]],0),Verkäufer[Nummer],0)),"")</f>
        <v/>
      </c>
      <c r="H62" t="str">
        <f>IFERROR(SMALL(Gesamtaufstellung[HSP Namen],ROW()-3),"")</f>
        <v/>
      </c>
    </row>
    <row r="63" spans="1:8" x14ac:dyDescent="0.2">
      <c r="A63" t="str">
        <f>IFERROR(INDEX(Gesamtaufstellung[Kd.nummer],MATCH('nach Kunden'!B63,Gesamtaufstellung[Kunde],0)),"")</f>
        <v/>
      </c>
      <c r="B63" t="str">
        <f>IFERROR(INDEX(Gesamtaufstellung[Kunde],MATCH('nach Kunden'!H63,Gesamtaufstellung[HSP Namen],0)),"")</f>
        <v/>
      </c>
      <c r="C63" s="7" t="str">
        <f>IFERROR(INDEX(Gesamtaufstellung[HSP Ums.],MATCH('nach Kunden'!H63,Gesamtaufstellung[HSP Namen],0)),"")</f>
        <v/>
      </c>
      <c r="D63" s="3" t="str">
        <f>IFERROR(INDEX(Gesamtaufstellung[Marge in %],MATCH('nach Kunden'!H63,Gesamtaufstellung[HSP Namen],0)),"")</f>
        <v/>
      </c>
      <c r="E63" s="1" t="str">
        <f>IFERROR(INDEX(Gesamtaufstellung[Rechnungbetrag],MATCH('nach Kunden'!H63,Gesamtaufstellung[HSP Namen],0)),"")</f>
        <v/>
      </c>
      <c r="F63" s="8" t="str">
        <f t="shared" si="0"/>
        <v/>
      </c>
      <c r="G63" t="str">
        <f>IFERROR(INDEX(Verkäufer[Verkäufer],MATCH(ROUND(nach_Kunden[[#This Row],[Verkäufernr.]],0),Verkäufer[Nummer],0)),"")</f>
        <v/>
      </c>
      <c r="H63" t="str">
        <f>IFERROR(SMALL(Gesamtaufstellung[HSP Namen],ROW()-3),"")</f>
        <v/>
      </c>
    </row>
    <row r="64" spans="1:8" x14ac:dyDescent="0.2">
      <c r="A64" t="str">
        <f>IFERROR(INDEX(Gesamtaufstellung[Kd.nummer],MATCH('nach Kunden'!B64,Gesamtaufstellung[Kunde],0)),"")</f>
        <v/>
      </c>
      <c r="B64" t="str">
        <f>IFERROR(INDEX(Gesamtaufstellung[Kunde],MATCH('nach Kunden'!H64,Gesamtaufstellung[HSP Namen],0)),"")</f>
        <v/>
      </c>
      <c r="C64" s="7" t="str">
        <f>IFERROR(INDEX(Gesamtaufstellung[HSP Ums.],MATCH('nach Kunden'!H64,Gesamtaufstellung[HSP Namen],0)),"")</f>
        <v/>
      </c>
      <c r="D64" s="3" t="str">
        <f>IFERROR(INDEX(Gesamtaufstellung[Marge in %],MATCH('nach Kunden'!H64,Gesamtaufstellung[HSP Namen],0)),"")</f>
        <v/>
      </c>
      <c r="E64" s="1" t="str">
        <f>IFERROR(INDEX(Gesamtaufstellung[Rechnungbetrag],MATCH('nach Kunden'!H64,Gesamtaufstellung[HSP Namen],0)),"")</f>
        <v/>
      </c>
      <c r="F64" s="8" t="str">
        <f t="shared" si="0"/>
        <v/>
      </c>
      <c r="G64" t="str">
        <f>IFERROR(INDEX(Verkäufer[Verkäufer],MATCH(ROUND(nach_Kunden[[#This Row],[Verkäufernr.]],0),Verkäufer[Nummer],0)),"")</f>
        <v/>
      </c>
      <c r="H64" t="str">
        <f>IFERROR(SMALL(Gesamtaufstellung[HSP Namen],ROW()-3),"")</f>
        <v/>
      </c>
    </row>
    <row r="65" spans="1:8" x14ac:dyDescent="0.2">
      <c r="A65" t="str">
        <f>IFERROR(INDEX(Gesamtaufstellung[Kd.nummer],MATCH('nach Kunden'!B65,Gesamtaufstellung[Kunde],0)),"")</f>
        <v/>
      </c>
      <c r="B65" t="str">
        <f>IFERROR(INDEX(Gesamtaufstellung[Kunde],MATCH('nach Kunden'!H65,Gesamtaufstellung[HSP Namen],0)),"")</f>
        <v/>
      </c>
      <c r="C65" s="7" t="str">
        <f>IFERROR(INDEX(Gesamtaufstellung[HSP Ums.],MATCH('nach Kunden'!H65,Gesamtaufstellung[HSP Namen],0)),"")</f>
        <v/>
      </c>
      <c r="D65" s="3" t="str">
        <f>IFERROR(INDEX(Gesamtaufstellung[Marge in %],MATCH('nach Kunden'!H65,Gesamtaufstellung[HSP Namen],0)),"")</f>
        <v/>
      </c>
      <c r="E65" s="1" t="str">
        <f>IFERROR(INDEX(Gesamtaufstellung[Rechnungbetrag],MATCH('nach Kunden'!H65,Gesamtaufstellung[HSP Namen],0)),"")</f>
        <v/>
      </c>
      <c r="F65" s="8" t="str">
        <f t="shared" si="0"/>
        <v/>
      </c>
      <c r="G65" t="str">
        <f>IFERROR(INDEX(Verkäufer[Verkäufer],MATCH(ROUND(nach_Kunden[[#This Row],[Verkäufernr.]],0),Verkäufer[Nummer],0)),"")</f>
        <v/>
      </c>
      <c r="H65" t="str">
        <f>IFERROR(SMALL(Gesamtaufstellung[HSP Namen],ROW()-3),"")</f>
        <v/>
      </c>
    </row>
    <row r="66" spans="1:8" x14ac:dyDescent="0.2">
      <c r="A66" t="str">
        <f>IFERROR(INDEX(Gesamtaufstellung[Kd.nummer],MATCH('nach Kunden'!B66,Gesamtaufstellung[Kunde],0)),"")</f>
        <v/>
      </c>
      <c r="B66" t="str">
        <f>IFERROR(INDEX(Gesamtaufstellung[Kunde],MATCH('nach Kunden'!H66,Gesamtaufstellung[HSP Namen],0)),"")</f>
        <v/>
      </c>
      <c r="C66" s="7" t="str">
        <f>IFERROR(INDEX(Gesamtaufstellung[HSP Ums.],MATCH('nach Kunden'!H66,Gesamtaufstellung[HSP Namen],0)),"")</f>
        <v/>
      </c>
      <c r="D66" s="3" t="str">
        <f>IFERROR(INDEX(Gesamtaufstellung[Marge in %],MATCH('nach Kunden'!H66,Gesamtaufstellung[HSP Namen],0)),"")</f>
        <v/>
      </c>
      <c r="E66" s="1" t="str">
        <f>IFERROR(INDEX(Gesamtaufstellung[Rechnungbetrag],MATCH('nach Kunden'!H66,Gesamtaufstellung[HSP Namen],0)),"")</f>
        <v/>
      </c>
      <c r="F66" s="8" t="str">
        <f t="shared" si="0"/>
        <v/>
      </c>
      <c r="G66" t="str">
        <f>IFERROR(INDEX(Verkäufer[Verkäufer],MATCH(ROUND(nach_Kunden[[#This Row],[Verkäufernr.]],0),Verkäufer[Nummer],0)),"")</f>
        <v/>
      </c>
      <c r="H66" t="str">
        <f>IFERROR(SMALL(Gesamtaufstellung[HSP Namen],ROW()-3),"")</f>
        <v/>
      </c>
    </row>
    <row r="67" spans="1:8" x14ac:dyDescent="0.2">
      <c r="A67" t="str">
        <f>IFERROR(INDEX(Gesamtaufstellung[Kd.nummer],MATCH('nach Kunden'!B67,Gesamtaufstellung[Kunde],0)),"")</f>
        <v/>
      </c>
      <c r="B67" t="str">
        <f>IFERROR(INDEX(Gesamtaufstellung[Kunde],MATCH('nach Kunden'!H67,Gesamtaufstellung[HSP Namen],0)),"")</f>
        <v/>
      </c>
      <c r="C67" s="7" t="str">
        <f>IFERROR(INDEX(Gesamtaufstellung[HSP Ums.],MATCH('nach Kunden'!H67,Gesamtaufstellung[HSP Namen],0)),"")</f>
        <v/>
      </c>
      <c r="D67" s="3" t="str">
        <f>IFERROR(INDEX(Gesamtaufstellung[Marge in %],MATCH('nach Kunden'!H67,Gesamtaufstellung[HSP Namen],0)),"")</f>
        <v/>
      </c>
      <c r="E67" s="1" t="str">
        <f>IFERROR(INDEX(Gesamtaufstellung[Rechnungbetrag],MATCH('nach Kunden'!H67,Gesamtaufstellung[HSP Namen],0)),"")</f>
        <v/>
      </c>
      <c r="F67" s="8" t="str">
        <f t="shared" si="0"/>
        <v/>
      </c>
      <c r="G67" t="str">
        <f>IFERROR(INDEX(Verkäufer[Verkäufer],MATCH(ROUND(nach_Kunden[[#This Row],[Verkäufernr.]],0),Verkäufer[Nummer],0)),"")</f>
        <v/>
      </c>
      <c r="H67" t="str">
        <f>IFERROR(SMALL(Gesamtaufstellung[HSP Namen],ROW()-3),"")</f>
        <v/>
      </c>
    </row>
    <row r="68" spans="1:8" x14ac:dyDescent="0.2">
      <c r="A68" t="str">
        <f>IFERROR(INDEX(Gesamtaufstellung[Kd.nummer],MATCH('nach Kunden'!B68,Gesamtaufstellung[Kunde],0)),"")</f>
        <v/>
      </c>
      <c r="B68" t="str">
        <f>IFERROR(INDEX(Gesamtaufstellung[Kunde],MATCH('nach Kunden'!H68,Gesamtaufstellung[HSP Namen],0)),"")</f>
        <v/>
      </c>
      <c r="C68" s="7" t="str">
        <f>IFERROR(INDEX(Gesamtaufstellung[HSP Ums.],MATCH('nach Kunden'!H68,Gesamtaufstellung[HSP Namen],0)),"")</f>
        <v/>
      </c>
      <c r="D68" s="3" t="str">
        <f>IFERROR(INDEX(Gesamtaufstellung[Marge in %],MATCH('nach Kunden'!H68,Gesamtaufstellung[HSP Namen],0)),"")</f>
        <v/>
      </c>
      <c r="E68" s="1" t="str">
        <f>IFERROR(INDEX(Gesamtaufstellung[Rechnungbetrag],MATCH('nach Kunden'!H68,Gesamtaufstellung[HSP Namen],0)),"")</f>
        <v/>
      </c>
      <c r="F68" s="8" t="str">
        <f t="shared" si="0"/>
        <v/>
      </c>
      <c r="G68" t="str">
        <f>IFERROR(INDEX(Verkäufer[Verkäufer],MATCH(ROUND(nach_Kunden[[#This Row],[Verkäufernr.]],0),Verkäufer[Nummer],0)),"")</f>
        <v/>
      </c>
      <c r="H68" t="str">
        <f>IFERROR(SMALL(Gesamtaufstellung[HSP Namen],ROW()-3),"")</f>
        <v/>
      </c>
    </row>
    <row r="69" spans="1:8" x14ac:dyDescent="0.2">
      <c r="A69" t="str">
        <f>IFERROR(INDEX(Gesamtaufstellung[Kd.nummer],MATCH('nach Kunden'!B69,Gesamtaufstellung[Kunde],0)),"")</f>
        <v/>
      </c>
      <c r="B69" t="str">
        <f>IFERROR(INDEX(Gesamtaufstellung[Kunde],MATCH('nach Kunden'!H69,Gesamtaufstellung[HSP Namen],0)),"")</f>
        <v/>
      </c>
      <c r="C69" s="7" t="str">
        <f>IFERROR(INDEX(Gesamtaufstellung[HSP Ums.],MATCH('nach Kunden'!H69,Gesamtaufstellung[HSP Namen],0)),"")</f>
        <v/>
      </c>
      <c r="D69" s="3" t="str">
        <f>IFERROR(INDEX(Gesamtaufstellung[Marge in %],MATCH('nach Kunden'!H69,Gesamtaufstellung[HSP Namen],0)),"")</f>
        <v/>
      </c>
      <c r="E69" s="1" t="str">
        <f>IFERROR(INDEX(Gesamtaufstellung[Rechnungbetrag],MATCH('nach Kunden'!H69,Gesamtaufstellung[HSP Namen],0)),"")</f>
        <v/>
      </c>
      <c r="F69" s="8" t="str">
        <f t="shared" ref="F69:F132" si="1">IFERROR(LEFT(A69,2),"")</f>
        <v/>
      </c>
      <c r="G69" t="str">
        <f>IFERROR(INDEX(Verkäufer[Verkäufer],MATCH(ROUND(nach_Kunden[[#This Row],[Verkäufernr.]],0),Verkäufer[Nummer],0)),"")</f>
        <v/>
      </c>
      <c r="H69" t="str">
        <f>IFERROR(SMALL(Gesamtaufstellung[HSP Namen],ROW()-3),"")</f>
        <v/>
      </c>
    </row>
    <row r="70" spans="1:8" x14ac:dyDescent="0.2">
      <c r="A70" t="str">
        <f>IFERROR(INDEX(Gesamtaufstellung[Kd.nummer],MATCH('nach Kunden'!B70,Gesamtaufstellung[Kunde],0)),"")</f>
        <v/>
      </c>
      <c r="B70" t="str">
        <f>IFERROR(INDEX(Gesamtaufstellung[Kunde],MATCH('nach Kunden'!H70,Gesamtaufstellung[HSP Namen],0)),"")</f>
        <v/>
      </c>
      <c r="C70" s="7" t="str">
        <f>IFERROR(INDEX(Gesamtaufstellung[HSP Ums.],MATCH('nach Kunden'!H70,Gesamtaufstellung[HSP Namen],0)),"")</f>
        <v/>
      </c>
      <c r="D70" s="3" t="str">
        <f>IFERROR(INDEX(Gesamtaufstellung[Marge in %],MATCH('nach Kunden'!H70,Gesamtaufstellung[HSP Namen],0)),"")</f>
        <v/>
      </c>
      <c r="E70" s="1" t="str">
        <f>IFERROR(INDEX(Gesamtaufstellung[Rechnungbetrag],MATCH('nach Kunden'!H70,Gesamtaufstellung[HSP Namen],0)),"")</f>
        <v/>
      </c>
      <c r="F70" s="8" t="str">
        <f t="shared" si="1"/>
        <v/>
      </c>
      <c r="G70" t="str">
        <f>IFERROR(INDEX(Verkäufer[Verkäufer],MATCH(ROUND(nach_Kunden[[#This Row],[Verkäufernr.]],0),Verkäufer[Nummer],0)),"")</f>
        <v/>
      </c>
      <c r="H70" t="str">
        <f>IFERROR(SMALL(Gesamtaufstellung[HSP Namen],ROW()-3),"")</f>
        <v/>
      </c>
    </row>
    <row r="71" spans="1:8" x14ac:dyDescent="0.2">
      <c r="A71" t="str">
        <f>IFERROR(INDEX(Gesamtaufstellung[Kd.nummer],MATCH('nach Kunden'!B71,Gesamtaufstellung[Kunde],0)),"")</f>
        <v/>
      </c>
      <c r="B71" t="str">
        <f>IFERROR(INDEX(Gesamtaufstellung[Kunde],MATCH('nach Kunden'!H71,Gesamtaufstellung[HSP Namen],0)),"")</f>
        <v/>
      </c>
      <c r="C71" s="7" t="str">
        <f>IFERROR(INDEX(Gesamtaufstellung[HSP Ums.],MATCH('nach Kunden'!H71,Gesamtaufstellung[HSP Namen],0)),"")</f>
        <v/>
      </c>
      <c r="D71" s="3" t="str">
        <f>IFERROR(INDEX(Gesamtaufstellung[Marge in %],MATCH('nach Kunden'!H71,Gesamtaufstellung[HSP Namen],0)),"")</f>
        <v/>
      </c>
      <c r="E71" s="1" t="str">
        <f>IFERROR(INDEX(Gesamtaufstellung[Rechnungbetrag],MATCH('nach Kunden'!H71,Gesamtaufstellung[HSP Namen],0)),"")</f>
        <v/>
      </c>
      <c r="F71" s="8" t="str">
        <f t="shared" si="1"/>
        <v/>
      </c>
      <c r="G71" t="str">
        <f>IFERROR(INDEX(Verkäufer[Verkäufer],MATCH(ROUND(nach_Kunden[[#This Row],[Verkäufernr.]],0),Verkäufer[Nummer],0)),"")</f>
        <v/>
      </c>
      <c r="H71" t="str">
        <f>IFERROR(SMALL(Gesamtaufstellung[HSP Namen],ROW()-3),"")</f>
        <v/>
      </c>
    </row>
    <row r="72" spans="1:8" x14ac:dyDescent="0.2">
      <c r="A72" t="str">
        <f>IFERROR(INDEX(Gesamtaufstellung[Kd.nummer],MATCH('nach Kunden'!B72,Gesamtaufstellung[Kunde],0)),"")</f>
        <v/>
      </c>
      <c r="B72" t="str">
        <f>IFERROR(INDEX(Gesamtaufstellung[Kunde],MATCH('nach Kunden'!H72,Gesamtaufstellung[HSP Namen],0)),"")</f>
        <v/>
      </c>
      <c r="C72" s="7" t="str">
        <f>IFERROR(INDEX(Gesamtaufstellung[HSP Ums.],MATCH('nach Kunden'!H72,Gesamtaufstellung[HSP Namen],0)),"")</f>
        <v/>
      </c>
      <c r="D72" s="3" t="str">
        <f>IFERROR(INDEX(Gesamtaufstellung[Marge in %],MATCH('nach Kunden'!H72,Gesamtaufstellung[HSP Namen],0)),"")</f>
        <v/>
      </c>
      <c r="E72" s="1" t="str">
        <f>IFERROR(INDEX(Gesamtaufstellung[Rechnungbetrag],MATCH('nach Kunden'!H72,Gesamtaufstellung[HSP Namen],0)),"")</f>
        <v/>
      </c>
      <c r="F72" s="8" t="str">
        <f t="shared" si="1"/>
        <v/>
      </c>
      <c r="G72" t="str">
        <f>IFERROR(INDEX(Verkäufer[Verkäufer],MATCH(ROUND(nach_Kunden[[#This Row],[Verkäufernr.]],0),Verkäufer[Nummer],0)),"")</f>
        <v/>
      </c>
      <c r="H72" t="str">
        <f>IFERROR(SMALL(Gesamtaufstellung[HSP Namen],ROW()-3),"")</f>
        <v/>
      </c>
    </row>
    <row r="73" spans="1:8" x14ac:dyDescent="0.2">
      <c r="A73" t="str">
        <f>IFERROR(INDEX(Gesamtaufstellung[Kd.nummer],MATCH('nach Kunden'!B73,Gesamtaufstellung[Kunde],0)),"")</f>
        <v/>
      </c>
      <c r="B73" t="str">
        <f>IFERROR(INDEX(Gesamtaufstellung[Kunde],MATCH('nach Kunden'!H73,Gesamtaufstellung[HSP Namen],0)),"")</f>
        <v/>
      </c>
      <c r="C73" s="7" t="str">
        <f>IFERROR(INDEX(Gesamtaufstellung[HSP Ums.],MATCH('nach Kunden'!H73,Gesamtaufstellung[HSP Namen],0)),"")</f>
        <v/>
      </c>
      <c r="D73" s="3" t="str">
        <f>IFERROR(INDEX(Gesamtaufstellung[Marge in %],MATCH('nach Kunden'!H73,Gesamtaufstellung[HSP Namen],0)),"")</f>
        <v/>
      </c>
      <c r="E73" s="1" t="str">
        <f>IFERROR(INDEX(Gesamtaufstellung[Rechnungbetrag],MATCH('nach Kunden'!H73,Gesamtaufstellung[HSP Namen],0)),"")</f>
        <v/>
      </c>
      <c r="F73" s="8" t="str">
        <f t="shared" si="1"/>
        <v/>
      </c>
      <c r="G73" t="str">
        <f>IFERROR(INDEX(Verkäufer[Verkäufer],MATCH(ROUND(nach_Kunden[[#This Row],[Verkäufernr.]],0),Verkäufer[Nummer],0)),"")</f>
        <v/>
      </c>
      <c r="H73" t="str">
        <f>IFERROR(SMALL(Gesamtaufstellung[HSP Namen],ROW()-3),"")</f>
        <v/>
      </c>
    </row>
    <row r="74" spans="1:8" x14ac:dyDescent="0.2">
      <c r="A74" t="str">
        <f>IFERROR(INDEX(Gesamtaufstellung[Kd.nummer],MATCH('nach Kunden'!B74,Gesamtaufstellung[Kunde],0)),"")</f>
        <v/>
      </c>
      <c r="B74" t="str">
        <f>IFERROR(INDEX(Gesamtaufstellung[Kunde],MATCH('nach Kunden'!H74,Gesamtaufstellung[HSP Namen],0)),"")</f>
        <v/>
      </c>
      <c r="C74" s="7" t="str">
        <f>IFERROR(INDEX(Gesamtaufstellung[HSP Ums.],MATCH('nach Kunden'!H74,Gesamtaufstellung[HSP Namen],0)),"")</f>
        <v/>
      </c>
      <c r="D74" s="3" t="str">
        <f>IFERROR(INDEX(Gesamtaufstellung[Marge in %],MATCH('nach Kunden'!H74,Gesamtaufstellung[HSP Namen],0)),"")</f>
        <v/>
      </c>
      <c r="E74" s="1" t="str">
        <f>IFERROR(INDEX(Gesamtaufstellung[Rechnungbetrag],MATCH('nach Kunden'!H74,Gesamtaufstellung[HSP Namen],0)),"")</f>
        <v/>
      </c>
      <c r="F74" s="8" t="str">
        <f t="shared" si="1"/>
        <v/>
      </c>
      <c r="G74" t="str">
        <f>IFERROR(INDEX(Verkäufer[Verkäufer],MATCH(ROUND(nach_Kunden[[#This Row],[Verkäufernr.]],0),Verkäufer[Nummer],0)),"")</f>
        <v/>
      </c>
      <c r="H74" t="str">
        <f>IFERROR(SMALL(Gesamtaufstellung[HSP Namen],ROW()-3),"")</f>
        <v/>
      </c>
    </row>
    <row r="75" spans="1:8" x14ac:dyDescent="0.2">
      <c r="A75" t="str">
        <f>IFERROR(INDEX(Gesamtaufstellung[Kd.nummer],MATCH('nach Kunden'!B75,Gesamtaufstellung[Kunde],0)),"")</f>
        <v/>
      </c>
      <c r="B75" t="str">
        <f>IFERROR(INDEX(Gesamtaufstellung[Kunde],MATCH('nach Kunden'!H75,Gesamtaufstellung[HSP Namen],0)),"")</f>
        <v/>
      </c>
      <c r="C75" s="7" t="str">
        <f>IFERROR(INDEX(Gesamtaufstellung[HSP Ums.],MATCH('nach Kunden'!H75,Gesamtaufstellung[HSP Namen],0)),"")</f>
        <v/>
      </c>
      <c r="D75" s="3" t="str">
        <f>IFERROR(INDEX(Gesamtaufstellung[Marge in %],MATCH('nach Kunden'!H75,Gesamtaufstellung[HSP Namen],0)),"")</f>
        <v/>
      </c>
      <c r="E75" s="1" t="str">
        <f>IFERROR(INDEX(Gesamtaufstellung[Rechnungbetrag],MATCH('nach Kunden'!H75,Gesamtaufstellung[HSP Namen],0)),"")</f>
        <v/>
      </c>
      <c r="F75" s="8" t="str">
        <f t="shared" si="1"/>
        <v/>
      </c>
      <c r="G75" t="str">
        <f>IFERROR(INDEX(Verkäufer[Verkäufer],MATCH(ROUND(nach_Kunden[[#This Row],[Verkäufernr.]],0),Verkäufer[Nummer],0)),"")</f>
        <v/>
      </c>
      <c r="H75" t="str">
        <f>IFERROR(SMALL(Gesamtaufstellung[HSP Namen],ROW()-3),"")</f>
        <v/>
      </c>
    </row>
    <row r="76" spans="1:8" x14ac:dyDescent="0.2">
      <c r="A76" t="str">
        <f>IFERROR(INDEX(Gesamtaufstellung[Kd.nummer],MATCH('nach Kunden'!B76,Gesamtaufstellung[Kunde],0)),"")</f>
        <v/>
      </c>
      <c r="B76" t="str">
        <f>IFERROR(INDEX(Gesamtaufstellung[Kunde],MATCH('nach Kunden'!H76,Gesamtaufstellung[HSP Namen],0)),"")</f>
        <v/>
      </c>
      <c r="C76" s="7" t="str">
        <f>IFERROR(INDEX(Gesamtaufstellung[HSP Ums.],MATCH('nach Kunden'!H76,Gesamtaufstellung[HSP Namen],0)),"")</f>
        <v/>
      </c>
      <c r="D76" s="3" t="str">
        <f>IFERROR(INDEX(Gesamtaufstellung[Marge in %],MATCH('nach Kunden'!H76,Gesamtaufstellung[HSP Namen],0)),"")</f>
        <v/>
      </c>
      <c r="E76" s="1" t="str">
        <f>IFERROR(INDEX(Gesamtaufstellung[Rechnungbetrag],MATCH('nach Kunden'!H76,Gesamtaufstellung[HSP Namen],0)),"")</f>
        <v/>
      </c>
      <c r="F76" s="8" t="str">
        <f t="shared" si="1"/>
        <v/>
      </c>
      <c r="G76" t="str">
        <f>IFERROR(INDEX(Verkäufer[Verkäufer],MATCH(ROUND(nach_Kunden[[#This Row],[Verkäufernr.]],0),Verkäufer[Nummer],0)),"")</f>
        <v/>
      </c>
      <c r="H76" t="str">
        <f>IFERROR(SMALL(Gesamtaufstellung[HSP Namen],ROW()-3),"")</f>
        <v/>
      </c>
    </row>
    <row r="77" spans="1:8" x14ac:dyDescent="0.2">
      <c r="A77" t="str">
        <f>IFERROR(INDEX(Gesamtaufstellung[Kd.nummer],MATCH('nach Kunden'!B77,Gesamtaufstellung[Kunde],0)),"")</f>
        <v/>
      </c>
      <c r="B77" t="str">
        <f>IFERROR(INDEX(Gesamtaufstellung[Kunde],MATCH('nach Kunden'!H77,Gesamtaufstellung[HSP Namen],0)),"")</f>
        <v/>
      </c>
      <c r="C77" s="7" t="str">
        <f>IFERROR(INDEX(Gesamtaufstellung[HSP Ums.],MATCH('nach Kunden'!H77,Gesamtaufstellung[HSP Namen],0)),"")</f>
        <v/>
      </c>
      <c r="D77" s="3" t="str">
        <f>IFERROR(INDEX(Gesamtaufstellung[Marge in %],MATCH('nach Kunden'!H77,Gesamtaufstellung[HSP Namen],0)),"")</f>
        <v/>
      </c>
      <c r="E77" s="1" t="str">
        <f>IFERROR(INDEX(Gesamtaufstellung[Rechnungbetrag],MATCH('nach Kunden'!H77,Gesamtaufstellung[HSP Namen],0)),"")</f>
        <v/>
      </c>
      <c r="F77" s="8" t="str">
        <f t="shared" si="1"/>
        <v/>
      </c>
      <c r="G77" t="str">
        <f>IFERROR(INDEX(Verkäufer[Verkäufer],MATCH(ROUND(nach_Kunden[[#This Row],[Verkäufernr.]],0),Verkäufer[Nummer],0)),"")</f>
        <v/>
      </c>
      <c r="H77" t="str">
        <f>IFERROR(SMALL(Gesamtaufstellung[HSP Namen],ROW()-3),"")</f>
        <v/>
      </c>
    </row>
    <row r="78" spans="1:8" x14ac:dyDescent="0.2">
      <c r="A78" t="str">
        <f>IFERROR(INDEX(Gesamtaufstellung[Kd.nummer],MATCH('nach Kunden'!B78,Gesamtaufstellung[Kunde],0)),"")</f>
        <v/>
      </c>
      <c r="B78" t="str">
        <f>IFERROR(INDEX(Gesamtaufstellung[Kunde],MATCH('nach Kunden'!H78,Gesamtaufstellung[HSP Namen],0)),"")</f>
        <v/>
      </c>
      <c r="C78" s="7" t="str">
        <f>IFERROR(INDEX(Gesamtaufstellung[HSP Ums.],MATCH('nach Kunden'!H78,Gesamtaufstellung[HSP Namen],0)),"")</f>
        <v/>
      </c>
      <c r="D78" s="3" t="str">
        <f>IFERROR(INDEX(Gesamtaufstellung[Marge in %],MATCH('nach Kunden'!H78,Gesamtaufstellung[HSP Namen],0)),"")</f>
        <v/>
      </c>
      <c r="E78" s="1" t="str">
        <f>IFERROR(INDEX(Gesamtaufstellung[Rechnungbetrag],MATCH('nach Kunden'!H78,Gesamtaufstellung[HSP Namen],0)),"")</f>
        <v/>
      </c>
      <c r="F78" s="8" t="str">
        <f t="shared" si="1"/>
        <v/>
      </c>
      <c r="G78" t="str">
        <f>IFERROR(INDEX(Verkäufer[Verkäufer],MATCH(ROUND(nach_Kunden[[#This Row],[Verkäufernr.]],0),Verkäufer[Nummer],0)),"")</f>
        <v/>
      </c>
      <c r="H78" t="str">
        <f>IFERROR(SMALL(Gesamtaufstellung[HSP Namen],ROW()-3),"")</f>
        <v/>
      </c>
    </row>
    <row r="79" spans="1:8" x14ac:dyDescent="0.2">
      <c r="A79" t="str">
        <f>IFERROR(INDEX(Gesamtaufstellung[Kd.nummer],MATCH('nach Kunden'!B79,Gesamtaufstellung[Kunde],0)),"")</f>
        <v/>
      </c>
      <c r="B79" t="str">
        <f>IFERROR(INDEX(Gesamtaufstellung[Kunde],MATCH('nach Kunden'!H79,Gesamtaufstellung[HSP Namen],0)),"")</f>
        <v/>
      </c>
      <c r="C79" s="7" t="str">
        <f>IFERROR(INDEX(Gesamtaufstellung[HSP Ums.],MATCH('nach Kunden'!H79,Gesamtaufstellung[HSP Namen],0)),"")</f>
        <v/>
      </c>
      <c r="D79" s="3" t="str">
        <f>IFERROR(INDEX(Gesamtaufstellung[Marge in %],MATCH('nach Kunden'!H79,Gesamtaufstellung[HSP Namen],0)),"")</f>
        <v/>
      </c>
      <c r="E79" s="1" t="str">
        <f>IFERROR(INDEX(Gesamtaufstellung[Rechnungbetrag],MATCH('nach Kunden'!H79,Gesamtaufstellung[HSP Namen],0)),"")</f>
        <v/>
      </c>
      <c r="F79" s="8" t="str">
        <f t="shared" si="1"/>
        <v/>
      </c>
      <c r="G79" t="str">
        <f>IFERROR(INDEX(Verkäufer[Verkäufer],MATCH(ROUND(nach_Kunden[[#This Row],[Verkäufernr.]],0),Verkäufer[Nummer],0)),"")</f>
        <v/>
      </c>
      <c r="H79" t="str">
        <f>IFERROR(SMALL(Gesamtaufstellung[HSP Namen],ROW()-3),"")</f>
        <v/>
      </c>
    </row>
    <row r="80" spans="1:8" x14ac:dyDescent="0.2">
      <c r="A80" t="str">
        <f>IFERROR(INDEX(Gesamtaufstellung[Kd.nummer],MATCH('nach Kunden'!B80,Gesamtaufstellung[Kunde],0)),"")</f>
        <v/>
      </c>
      <c r="B80" t="str">
        <f>IFERROR(INDEX(Gesamtaufstellung[Kunde],MATCH('nach Kunden'!H80,Gesamtaufstellung[HSP Namen],0)),"")</f>
        <v/>
      </c>
      <c r="C80" s="7" t="str">
        <f>IFERROR(INDEX(Gesamtaufstellung[HSP Ums.],MATCH('nach Kunden'!H80,Gesamtaufstellung[HSP Namen],0)),"")</f>
        <v/>
      </c>
      <c r="D80" s="3" t="str">
        <f>IFERROR(INDEX(Gesamtaufstellung[Marge in %],MATCH('nach Kunden'!H80,Gesamtaufstellung[HSP Namen],0)),"")</f>
        <v/>
      </c>
      <c r="E80" s="1" t="str">
        <f>IFERROR(INDEX(Gesamtaufstellung[Rechnungbetrag],MATCH('nach Kunden'!H80,Gesamtaufstellung[HSP Namen],0)),"")</f>
        <v/>
      </c>
      <c r="F80" s="8" t="str">
        <f t="shared" si="1"/>
        <v/>
      </c>
      <c r="G80" t="str">
        <f>IFERROR(INDEX(Verkäufer[Verkäufer],MATCH(ROUND(nach_Kunden[[#This Row],[Verkäufernr.]],0),Verkäufer[Nummer],0)),"")</f>
        <v/>
      </c>
      <c r="H80" t="str">
        <f>IFERROR(SMALL(Gesamtaufstellung[HSP Namen],ROW()-3),"")</f>
        <v/>
      </c>
    </row>
    <row r="81" spans="1:8" x14ac:dyDescent="0.2">
      <c r="A81" t="str">
        <f>IFERROR(INDEX(Gesamtaufstellung[Kd.nummer],MATCH('nach Kunden'!B81,Gesamtaufstellung[Kunde],0)),"")</f>
        <v/>
      </c>
      <c r="B81" t="str">
        <f>IFERROR(INDEX(Gesamtaufstellung[Kunde],MATCH('nach Kunden'!H81,Gesamtaufstellung[HSP Namen],0)),"")</f>
        <v/>
      </c>
      <c r="C81" s="7" t="str">
        <f>IFERROR(INDEX(Gesamtaufstellung[HSP Ums.],MATCH('nach Kunden'!H81,Gesamtaufstellung[HSP Namen],0)),"")</f>
        <v/>
      </c>
      <c r="D81" s="3" t="str">
        <f>IFERROR(INDEX(Gesamtaufstellung[Marge in %],MATCH('nach Kunden'!H81,Gesamtaufstellung[HSP Namen],0)),"")</f>
        <v/>
      </c>
      <c r="E81" s="1" t="str">
        <f>IFERROR(INDEX(Gesamtaufstellung[Rechnungbetrag],MATCH('nach Kunden'!H81,Gesamtaufstellung[HSP Namen],0)),"")</f>
        <v/>
      </c>
      <c r="F81" s="8" t="str">
        <f t="shared" si="1"/>
        <v/>
      </c>
      <c r="G81" t="str">
        <f>IFERROR(INDEX(Verkäufer[Verkäufer],MATCH(ROUND(nach_Kunden[[#This Row],[Verkäufernr.]],0),Verkäufer[Nummer],0)),"")</f>
        <v/>
      </c>
      <c r="H81" t="str">
        <f>IFERROR(SMALL(Gesamtaufstellung[HSP Namen],ROW()-3),"")</f>
        <v/>
      </c>
    </row>
    <row r="82" spans="1:8" x14ac:dyDescent="0.2">
      <c r="A82" t="str">
        <f>IFERROR(INDEX(Gesamtaufstellung[Kd.nummer],MATCH('nach Kunden'!B82,Gesamtaufstellung[Kunde],0)),"")</f>
        <v/>
      </c>
      <c r="B82" t="str">
        <f>IFERROR(INDEX(Gesamtaufstellung[Kunde],MATCH('nach Kunden'!H82,Gesamtaufstellung[HSP Namen],0)),"")</f>
        <v/>
      </c>
      <c r="C82" s="7" t="str">
        <f>IFERROR(INDEX(Gesamtaufstellung[HSP Ums.],MATCH('nach Kunden'!H82,Gesamtaufstellung[HSP Namen],0)),"")</f>
        <v/>
      </c>
      <c r="D82" s="3" t="str">
        <f>IFERROR(INDEX(Gesamtaufstellung[Marge in %],MATCH('nach Kunden'!H82,Gesamtaufstellung[HSP Namen],0)),"")</f>
        <v/>
      </c>
      <c r="E82" s="1" t="str">
        <f>IFERROR(INDEX(Gesamtaufstellung[Rechnungbetrag],MATCH('nach Kunden'!H82,Gesamtaufstellung[HSP Namen],0)),"")</f>
        <v/>
      </c>
      <c r="F82" s="8" t="str">
        <f t="shared" si="1"/>
        <v/>
      </c>
      <c r="G82" t="str">
        <f>IFERROR(INDEX(Verkäufer[Verkäufer],MATCH(ROUND(nach_Kunden[[#This Row],[Verkäufernr.]],0),Verkäufer[Nummer],0)),"")</f>
        <v/>
      </c>
      <c r="H82" t="str">
        <f>IFERROR(SMALL(Gesamtaufstellung[HSP Namen],ROW()-3),"")</f>
        <v/>
      </c>
    </row>
    <row r="83" spans="1:8" x14ac:dyDescent="0.2">
      <c r="A83" t="str">
        <f>IFERROR(INDEX(Gesamtaufstellung[Kd.nummer],MATCH('nach Kunden'!B83,Gesamtaufstellung[Kunde],0)),"")</f>
        <v/>
      </c>
      <c r="B83" t="str">
        <f>IFERROR(INDEX(Gesamtaufstellung[Kunde],MATCH('nach Kunden'!H83,Gesamtaufstellung[HSP Namen],0)),"")</f>
        <v/>
      </c>
      <c r="C83" s="7" t="str">
        <f>IFERROR(INDEX(Gesamtaufstellung[HSP Ums.],MATCH('nach Kunden'!H83,Gesamtaufstellung[HSP Namen],0)),"")</f>
        <v/>
      </c>
      <c r="D83" s="3" t="str">
        <f>IFERROR(INDEX(Gesamtaufstellung[Marge in %],MATCH('nach Kunden'!H83,Gesamtaufstellung[HSP Namen],0)),"")</f>
        <v/>
      </c>
      <c r="E83" s="1" t="str">
        <f>IFERROR(INDEX(Gesamtaufstellung[Rechnungbetrag],MATCH('nach Kunden'!H83,Gesamtaufstellung[HSP Namen],0)),"")</f>
        <v/>
      </c>
      <c r="F83" s="8" t="str">
        <f t="shared" si="1"/>
        <v/>
      </c>
      <c r="G83" t="str">
        <f>IFERROR(INDEX(Verkäufer[Verkäufer],MATCH(ROUND(nach_Kunden[[#This Row],[Verkäufernr.]],0),Verkäufer[Nummer],0)),"")</f>
        <v/>
      </c>
      <c r="H83" t="str">
        <f>IFERROR(SMALL(Gesamtaufstellung[HSP Namen],ROW()-3),"")</f>
        <v/>
      </c>
    </row>
    <row r="84" spans="1:8" x14ac:dyDescent="0.2">
      <c r="A84" t="str">
        <f>IFERROR(INDEX(Gesamtaufstellung[Kd.nummer],MATCH('nach Kunden'!B84,Gesamtaufstellung[Kunde],0)),"")</f>
        <v/>
      </c>
      <c r="B84" t="str">
        <f>IFERROR(INDEX(Gesamtaufstellung[Kunde],MATCH('nach Kunden'!H84,Gesamtaufstellung[HSP Namen],0)),"")</f>
        <v/>
      </c>
      <c r="C84" s="7" t="str">
        <f>IFERROR(INDEX(Gesamtaufstellung[HSP Ums.],MATCH('nach Kunden'!H84,Gesamtaufstellung[HSP Namen],0)),"")</f>
        <v/>
      </c>
      <c r="D84" s="3" t="str">
        <f>IFERROR(INDEX(Gesamtaufstellung[Marge in %],MATCH('nach Kunden'!H84,Gesamtaufstellung[HSP Namen],0)),"")</f>
        <v/>
      </c>
      <c r="E84" s="1" t="str">
        <f>IFERROR(INDEX(Gesamtaufstellung[Rechnungbetrag],MATCH('nach Kunden'!H84,Gesamtaufstellung[HSP Namen],0)),"")</f>
        <v/>
      </c>
      <c r="F84" s="8" t="str">
        <f t="shared" si="1"/>
        <v/>
      </c>
      <c r="G84" t="str">
        <f>IFERROR(INDEX(Verkäufer[Verkäufer],MATCH(ROUND(nach_Kunden[[#This Row],[Verkäufernr.]],0),Verkäufer[Nummer],0)),"")</f>
        <v/>
      </c>
      <c r="H84" t="str">
        <f>IFERROR(SMALL(Gesamtaufstellung[HSP Namen],ROW()-3),"")</f>
        <v/>
      </c>
    </row>
    <row r="85" spans="1:8" x14ac:dyDescent="0.2">
      <c r="A85" t="str">
        <f>IFERROR(INDEX(Gesamtaufstellung[Kd.nummer],MATCH('nach Kunden'!B85,Gesamtaufstellung[Kunde],0)),"")</f>
        <v/>
      </c>
      <c r="B85" t="str">
        <f>IFERROR(INDEX(Gesamtaufstellung[Kunde],MATCH('nach Kunden'!H85,Gesamtaufstellung[HSP Namen],0)),"")</f>
        <v/>
      </c>
      <c r="C85" s="7" t="str">
        <f>IFERROR(INDEX(Gesamtaufstellung[HSP Ums.],MATCH('nach Kunden'!H85,Gesamtaufstellung[HSP Namen],0)),"")</f>
        <v/>
      </c>
      <c r="D85" s="3" t="str">
        <f>IFERROR(INDEX(Gesamtaufstellung[Marge in %],MATCH('nach Kunden'!H85,Gesamtaufstellung[HSP Namen],0)),"")</f>
        <v/>
      </c>
      <c r="E85" s="1" t="str">
        <f>IFERROR(INDEX(Gesamtaufstellung[Rechnungbetrag],MATCH('nach Kunden'!H85,Gesamtaufstellung[HSP Namen],0)),"")</f>
        <v/>
      </c>
      <c r="F85" s="8" t="str">
        <f t="shared" si="1"/>
        <v/>
      </c>
      <c r="G85" t="str">
        <f>IFERROR(INDEX(Verkäufer[Verkäufer],MATCH(ROUND(nach_Kunden[[#This Row],[Verkäufernr.]],0),Verkäufer[Nummer],0)),"")</f>
        <v/>
      </c>
      <c r="H85" t="str">
        <f>IFERROR(SMALL(Gesamtaufstellung[HSP Namen],ROW()-3),"")</f>
        <v/>
      </c>
    </row>
    <row r="86" spans="1:8" x14ac:dyDescent="0.2">
      <c r="A86" t="str">
        <f>IFERROR(INDEX(Gesamtaufstellung[Kd.nummer],MATCH('nach Kunden'!B86,Gesamtaufstellung[Kunde],0)),"")</f>
        <v/>
      </c>
      <c r="B86" t="str">
        <f>IFERROR(INDEX(Gesamtaufstellung[Kunde],MATCH('nach Kunden'!H86,Gesamtaufstellung[HSP Namen],0)),"")</f>
        <v/>
      </c>
      <c r="C86" s="7" t="str">
        <f>IFERROR(INDEX(Gesamtaufstellung[HSP Ums.],MATCH('nach Kunden'!H86,Gesamtaufstellung[HSP Namen],0)),"")</f>
        <v/>
      </c>
      <c r="D86" s="3" t="str">
        <f>IFERROR(INDEX(Gesamtaufstellung[Marge in %],MATCH('nach Kunden'!H86,Gesamtaufstellung[HSP Namen],0)),"")</f>
        <v/>
      </c>
      <c r="E86" s="1" t="str">
        <f>IFERROR(INDEX(Gesamtaufstellung[Rechnungbetrag],MATCH('nach Kunden'!H86,Gesamtaufstellung[HSP Namen],0)),"")</f>
        <v/>
      </c>
      <c r="F86" s="8" t="str">
        <f t="shared" si="1"/>
        <v/>
      </c>
      <c r="G86" t="str">
        <f>IFERROR(INDEX(Verkäufer[Verkäufer],MATCH(ROUND(nach_Kunden[[#This Row],[Verkäufernr.]],0),Verkäufer[Nummer],0)),"")</f>
        <v/>
      </c>
      <c r="H86" t="str">
        <f>IFERROR(SMALL(Gesamtaufstellung[HSP Namen],ROW()-3),"")</f>
        <v/>
      </c>
    </row>
    <row r="87" spans="1:8" x14ac:dyDescent="0.2">
      <c r="A87" t="str">
        <f>IFERROR(INDEX(Gesamtaufstellung[Kd.nummer],MATCH('nach Kunden'!B87,Gesamtaufstellung[Kunde],0)),"")</f>
        <v/>
      </c>
      <c r="B87" t="str">
        <f>IFERROR(INDEX(Gesamtaufstellung[Kunde],MATCH('nach Kunden'!H87,Gesamtaufstellung[HSP Namen],0)),"")</f>
        <v/>
      </c>
      <c r="C87" s="7" t="str">
        <f>IFERROR(INDEX(Gesamtaufstellung[HSP Ums.],MATCH('nach Kunden'!H87,Gesamtaufstellung[HSP Namen],0)),"")</f>
        <v/>
      </c>
      <c r="D87" s="3" t="str">
        <f>IFERROR(INDEX(Gesamtaufstellung[Marge in %],MATCH('nach Kunden'!H87,Gesamtaufstellung[HSP Namen],0)),"")</f>
        <v/>
      </c>
      <c r="E87" s="1" t="str">
        <f>IFERROR(INDEX(Gesamtaufstellung[Rechnungbetrag],MATCH('nach Kunden'!H87,Gesamtaufstellung[HSP Namen],0)),"")</f>
        <v/>
      </c>
      <c r="F87" s="8" t="str">
        <f t="shared" si="1"/>
        <v/>
      </c>
      <c r="G87" t="str">
        <f>IFERROR(INDEX(Verkäufer[Verkäufer],MATCH(ROUND(nach_Kunden[[#This Row],[Verkäufernr.]],0),Verkäufer[Nummer],0)),"")</f>
        <v/>
      </c>
      <c r="H87" t="str">
        <f>IFERROR(SMALL(Gesamtaufstellung[HSP Namen],ROW()-3),"")</f>
        <v/>
      </c>
    </row>
    <row r="88" spans="1:8" x14ac:dyDescent="0.2">
      <c r="A88" t="str">
        <f>IFERROR(INDEX(Gesamtaufstellung[Kd.nummer],MATCH('nach Kunden'!B88,Gesamtaufstellung[Kunde],0)),"")</f>
        <v/>
      </c>
      <c r="B88" t="str">
        <f>IFERROR(INDEX(Gesamtaufstellung[Kunde],MATCH('nach Kunden'!H88,Gesamtaufstellung[HSP Namen],0)),"")</f>
        <v/>
      </c>
      <c r="C88" s="7" t="str">
        <f>IFERROR(INDEX(Gesamtaufstellung[HSP Ums.],MATCH('nach Kunden'!H88,Gesamtaufstellung[HSP Namen],0)),"")</f>
        <v/>
      </c>
      <c r="D88" s="3" t="str">
        <f>IFERROR(INDEX(Gesamtaufstellung[Marge in %],MATCH('nach Kunden'!H88,Gesamtaufstellung[HSP Namen],0)),"")</f>
        <v/>
      </c>
      <c r="E88" s="1" t="str">
        <f>IFERROR(INDEX(Gesamtaufstellung[Rechnungbetrag],MATCH('nach Kunden'!H88,Gesamtaufstellung[HSP Namen],0)),"")</f>
        <v/>
      </c>
      <c r="F88" s="8" t="str">
        <f t="shared" si="1"/>
        <v/>
      </c>
      <c r="G88" t="str">
        <f>IFERROR(INDEX(Verkäufer[Verkäufer],MATCH(ROUND(nach_Kunden[[#This Row],[Verkäufernr.]],0),Verkäufer[Nummer],0)),"")</f>
        <v/>
      </c>
      <c r="H88" t="str">
        <f>IFERROR(SMALL(Gesamtaufstellung[HSP Namen],ROW()-3),"")</f>
        <v/>
      </c>
    </row>
    <row r="89" spans="1:8" x14ac:dyDescent="0.2">
      <c r="A89" t="str">
        <f>IFERROR(INDEX(Gesamtaufstellung[Kd.nummer],MATCH('nach Kunden'!B89,Gesamtaufstellung[Kunde],0)),"")</f>
        <v/>
      </c>
      <c r="B89" t="str">
        <f>IFERROR(INDEX(Gesamtaufstellung[Kunde],MATCH('nach Kunden'!H89,Gesamtaufstellung[HSP Namen],0)),"")</f>
        <v/>
      </c>
      <c r="C89" s="7" t="str">
        <f>IFERROR(INDEX(Gesamtaufstellung[HSP Ums.],MATCH('nach Kunden'!H89,Gesamtaufstellung[HSP Namen],0)),"")</f>
        <v/>
      </c>
      <c r="D89" s="3" t="str">
        <f>IFERROR(INDEX(Gesamtaufstellung[Marge in %],MATCH('nach Kunden'!H89,Gesamtaufstellung[HSP Namen],0)),"")</f>
        <v/>
      </c>
      <c r="E89" s="1" t="str">
        <f>IFERROR(INDEX(Gesamtaufstellung[Rechnungbetrag],MATCH('nach Kunden'!H89,Gesamtaufstellung[HSP Namen],0)),"")</f>
        <v/>
      </c>
      <c r="F89" s="8" t="str">
        <f t="shared" si="1"/>
        <v/>
      </c>
      <c r="G89" t="str">
        <f>IFERROR(INDEX(Verkäufer[Verkäufer],MATCH(ROUND(nach_Kunden[[#This Row],[Verkäufernr.]],0),Verkäufer[Nummer],0)),"")</f>
        <v/>
      </c>
      <c r="H89" t="str">
        <f>IFERROR(SMALL(Gesamtaufstellung[HSP Namen],ROW()-3),"")</f>
        <v/>
      </c>
    </row>
    <row r="90" spans="1:8" x14ac:dyDescent="0.2">
      <c r="A90" t="str">
        <f>IFERROR(INDEX(Gesamtaufstellung[Kd.nummer],MATCH('nach Kunden'!B90,Gesamtaufstellung[Kunde],0)),"")</f>
        <v/>
      </c>
      <c r="B90" t="str">
        <f>IFERROR(INDEX(Gesamtaufstellung[Kunde],MATCH('nach Kunden'!H90,Gesamtaufstellung[HSP Namen],0)),"")</f>
        <v/>
      </c>
      <c r="C90" s="7" t="str">
        <f>IFERROR(INDEX(Gesamtaufstellung[HSP Ums.],MATCH('nach Kunden'!H90,Gesamtaufstellung[HSP Namen],0)),"")</f>
        <v/>
      </c>
      <c r="D90" s="3" t="str">
        <f>IFERROR(INDEX(Gesamtaufstellung[Marge in %],MATCH('nach Kunden'!H90,Gesamtaufstellung[HSP Namen],0)),"")</f>
        <v/>
      </c>
      <c r="E90" s="1" t="str">
        <f>IFERROR(INDEX(Gesamtaufstellung[Rechnungbetrag],MATCH('nach Kunden'!H90,Gesamtaufstellung[HSP Namen],0)),"")</f>
        <v/>
      </c>
      <c r="F90" s="8" t="str">
        <f t="shared" si="1"/>
        <v/>
      </c>
      <c r="G90" t="str">
        <f>IFERROR(INDEX(Verkäufer[Verkäufer],MATCH(ROUND(nach_Kunden[[#This Row],[Verkäufernr.]],0),Verkäufer[Nummer],0)),"")</f>
        <v/>
      </c>
      <c r="H90" t="str">
        <f>IFERROR(SMALL(Gesamtaufstellung[HSP Namen],ROW()-3),"")</f>
        <v/>
      </c>
    </row>
    <row r="91" spans="1:8" x14ac:dyDescent="0.2">
      <c r="A91" t="str">
        <f>IFERROR(INDEX(Gesamtaufstellung[Kd.nummer],MATCH('nach Kunden'!B91,Gesamtaufstellung[Kunde],0)),"")</f>
        <v/>
      </c>
      <c r="B91" t="str">
        <f>IFERROR(INDEX(Gesamtaufstellung[Kunde],MATCH('nach Kunden'!H91,Gesamtaufstellung[HSP Namen],0)),"")</f>
        <v/>
      </c>
      <c r="C91" s="7" t="str">
        <f>IFERROR(INDEX(Gesamtaufstellung[HSP Ums.],MATCH('nach Kunden'!H91,Gesamtaufstellung[HSP Namen],0)),"")</f>
        <v/>
      </c>
      <c r="D91" s="3" t="str">
        <f>IFERROR(INDEX(Gesamtaufstellung[Marge in %],MATCH('nach Kunden'!H91,Gesamtaufstellung[HSP Namen],0)),"")</f>
        <v/>
      </c>
      <c r="E91" s="1" t="str">
        <f>IFERROR(INDEX(Gesamtaufstellung[Rechnungbetrag],MATCH('nach Kunden'!H91,Gesamtaufstellung[HSP Namen],0)),"")</f>
        <v/>
      </c>
      <c r="F91" s="8" t="str">
        <f t="shared" si="1"/>
        <v/>
      </c>
      <c r="G91" t="str">
        <f>IFERROR(INDEX(Verkäufer[Verkäufer],MATCH(ROUND(nach_Kunden[[#This Row],[Verkäufernr.]],0),Verkäufer[Nummer],0)),"")</f>
        <v/>
      </c>
      <c r="H91" t="str">
        <f>IFERROR(SMALL(Gesamtaufstellung[HSP Namen],ROW()-3),"")</f>
        <v/>
      </c>
    </row>
    <row r="92" spans="1:8" x14ac:dyDescent="0.2">
      <c r="A92" t="str">
        <f>IFERROR(INDEX(Gesamtaufstellung[Kd.nummer],MATCH('nach Kunden'!B92,Gesamtaufstellung[Kunde],0)),"")</f>
        <v/>
      </c>
      <c r="B92" t="str">
        <f>IFERROR(INDEX(Gesamtaufstellung[Kunde],MATCH('nach Kunden'!H92,Gesamtaufstellung[HSP Namen],0)),"")</f>
        <v/>
      </c>
      <c r="C92" s="7" t="str">
        <f>IFERROR(INDEX(Gesamtaufstellung[HSP Ums.],MATCH('nach Kunden'!H92,Gesamtaufstellung[HSP Namen],0)),"")</f>
        <v/>
      </c>
      <c r="D92" s="3" t="str">
        <f>IFERROR(INDEX(Gesamtaufstellung[Marge in %],MATCH('nach Kunden'!H92,Gesamtaufstellung[HSP Namen],0)),"")</f>
        <v/>
      </c>
      <c r="E92" s="1" t="str">
        <f>IFERROR(INDEX(Gesamtaufstellung[Rechnungbetrag],MATCH('nach Kunden'!H92,Gesamtaufstellung[HSP Namen],0)),"")</f>
        <v/>
      </c>
      <c r="F92" s="8" t="str">
        <f t="shared" si="1"/>
        <v/>
      </c>
      <c r="G92" t="str">
        <f>IFERROR(INDEX(Verkäufer[Verkäufer],MATCH(ROUND(nach_Kunden[[#This Row],[Verkäufernr.]],0),Verkäufer[Nummer],0)),"")</f>
        <v/>
      </c>
      <c r="H92" t="str">
        <f>IFERROR(SMALL(Gesamtaufstellung[HSP Namen],ROW()-3),"")</f>
        <v/>
      </c>
    </row>
    <row r="93" spans="1:8" x14ac:dyDescent="0.2">
      <c r="A93" t="str">
        <f>IFERROR(INDEX(Gesamtaufstellung[Kd.nummer],MATCH('nach Kunden'!B93,Gesamtaufstellung[Kunde],0)),"")</f>
        <v/>
      </c>
      <c r="B93" t="str">
        <f>IFERROR(INDEX(Gesamtaufstellung[Kunde],MATCH('nach Kunden'!H93,Gesamtaufstellung[HSP Namen],0)),"")</f>
        <v/>
      </c>
      <c r="C93" s="7" t="str">
        <f>IFERROR(INDEX(Gesamtaufstellung[HSP Ums.],MATCH('nach Kunden'!H93,Gesamtaufstellung[HSP Namen],0)),"")</f>
        <v/>
      </c>
      <c r="D93" s="3" t="str">
        <f>IFERROR(INDEX(Gesamtaufstellung[Marge in %],MATCH('nach Kunden'!H93,Gesamtaufstellung[HSP Namen],0)),"")</f>
        <v/>
      </c>
      <c r="E93" s="1" t="str">
        <f>IFERROR(INDEX(Gesamtaufstellung[Rechnungbetrag],MATCH('nach Kunden'!H93,Gesamtaufstellung[HSP Namen],0)),"")</f>
        <v/>
      </c>
      <c r="F93" s="8" t="str">
        <f t="shared" si="1"/>
        <v/>
      </c>
      <c r="G93" t="str">
        <f>IFERROR(INDEX(Verkäufer[Verkäufer],MATCH(ROUND(nach_Kunden[[#This Row],[Verkäufernr.]],0),Verkäufer[Nummer],0)),"")</f>
        <v/>
      </c>
      <c r="H93" t="str">
        <f>IFERROR(SMALL(Gesamtaufstellung[HSP Namen],ROW()-3),"")</f>
        <v/>
      </c>
    </row>
    <row r="94" spans="1:8" x14ac:dyDescent="0.2">
      <c r="A94" t="str">
        <f>IFERROR(INDEX(Gesamtaufstellung[Kd.nummer],MATCH('nach Kunden'!B94,Gesamtaufstellung[Kunde],0)),"")</f>
        <v/>
      </c>
      <c r="B94" t="str">
        <f>IFERROR(INDEX(Gesamtaufstellung[Kunde],MATCH('nach Kunden'!H94,Gesamtaufstellung[HSP Namen],0)),"")</f>
        <v/>
      </c>
      <c r="C94" s="7" t="str">
        <f>IFERROR(INDEX(Gesamtaufstellung[HSP Ums.],MATCH('nach Kunden'!H94,Gesamtaufstellung[HSP Namen],0)),"")</f>
        <v/>
      </c>
      <c r="D94" s="3" t="str">
        <f>IFERROR(INDEX(Gesamtaufstellung[Marge in %],MATCH('nach Kunden'!H94,Gesamtaufstellung[HSP Namen],0)),"")</f>
        <v/>
      </c>
      <c r="E94" s="1" t="str">
        <f>IFERROR(INDEX(Gesamtaufstellung[Rechnungbetrag],MATCH('nach Kunden'!H94,Gesamtaufstellung[HSP Namen],0)),"")</f>
        <v/>
      </c>
      <c r="F94" s="8" t="str">
        <f t="shared" si="1"/>
        <v/>
      </c>
      <c r="G94" t="str">
        <f>IFERROR(INDEX(Verkäufer[Verkäufer],MATCH(ROUND(nach_Kunden[[#This Row],[Verkäufernr.]],0),Verkäufer[Nummer],0)),"")</f>
        <v/>
      </c>
      <c r="H94" t="str">
        <f>IFERROR(SMALL(Gesamtaufstellung[HSP Namen],ROW()-3),"")</f>
        <v/>
      </c>
    </row>
    <row r="95" spans="1:8" x14ac:dyDescent="0.2">
      <c r="A95" t="str">
        <f>IFERROR(INDEX(Gesamtaufstellung[Kd.nummer],MATCH('nach Kunden'!B95,Gesamtaufstellung[Kunde],0)),"")</f>
        <v/>
      </c>
      <c r="B95" t="str">
        <f>IFERROR(INDEX(Gesamtaufstellung[Kunde],MATCH('nach Kunden'!H95,Gesamtaufstellung[HSP Namen],0)),"")</f>
        <v/>
      </c>
      <c r="C95" s="7" t="str">
        <f>IFERROR(INDEX(Gesamtaufstellung[HSP Ums.],MATCH('nach Kunden'!H95,Gesamtaufstellung[HSP Namen],0)),"")</f>
        <v/>
      </c>
      <c r="D95" s="3" t="str">
        <f>IFERROR(INDEX(Gesamtaufstellung[Marge in %],MATCH('nach Kunden'!H95,Gesamtaufstellung[HSP Namen],0)),"")</f>
        <v/>
      </c>
      <c r="E95" s="1" t="str">
        <f>IFERROR(INDEX(Gesamtaufstellung[Rechnungbetrag],MATCH('nach Kunden'!H95,Gesamtaufstellung[HSP Namen],0)),"")</f>
        <v/>
      </c>
      <c r="F95" s="8" t="str">
        <f t="shared" si="1"/>
        <v/>
      </c>
      <c r="G95" t="str">
        <f>IFERROR(INDEX(Verkäufer[Verkäufer],MATCH(ROUND(nach_Kunden[[#This Row],[Verkäufernr.]],0),Verkäufer[Nummer],0)),"")</f>
        <v/>
      </c>
      <c r="H95" t="str">
        <f>IFERROR(SMALL(Gesamtaufstellung[HSP Namen],ROW()-3),"")</f>
        <v/>
      </c>
    </row>
    <row r="96" spans="1:8" x14ac:dyDescent="0.2">
      <c r="A96" t="str">
        <f>IFERROR(INDEX(Gesamtaufstellung[Kd.nummer],MATCH('nach Kunden'!B96,Gesamtaufstellung[Kunde],0)),"")</f>
        <v/>
      </c>
      <c r="B96" t="str">
        <f>IFERROR(INDEX(Gesamtaufstellung[Kunde],MATCH('nach Kunden'!H96,Gesamtaufstellung[HSP Namen],0)),"")</f>
        <v/>
      </c>
      <c r="C96" s="7" t="str">
        <f>IFERROR(INDEX(Gesamtaufstellung[HSP Ums.],MATCH('nach Kunden'!H96,Gesamtaufstellung[HSP Namen],0)),"")</f>
        <v/>
      </c>
      <c r="D96" s="3" t="str">
        <f>IFERROR(INDEX(Gesamtaufstellung[Marge in %],MATCH('nach Kunden'!H96,Gesamtaufstellung[HSP Namen],0)),"")</f>
        <v/>
      </c>
      <c r="E96" s="1" t="str">
        <f>IFERROR(INDEX(Gesamtaufstellung[Rechnungbetrag],MATCH('nach Kunden'!H96,Gesamtaufstellung[HSP Namen],0)),"")</f>
        <v/>
      </c>
      <c r="F96" s="8" t="str">
        <f t="shared" si="1"/>
        <v/>
      </c>
      <c r="G96" t="str">
        <f>IFERROR(INDEX(Verkäufer[Verkäufer],MATCH(ROUND(nach_Kunden[[#This Row],[Verkäufernr.]],0),Verkäufer[Nummer],0)),"")</f>
        <v/>
      </c>
      <c r="H96" t="str">
        <f>IFERROR(SMALL(Gesamtaufstellung[HSP Namen],ROW()-3),"")</f>
        <v/>
      </c>
    </row>
    <row r="97" spans="1:8" x14ac:dyDescent="0.2">
      <c r="A97" t="str">
        <f>IFERROR(INDEX(Gesamtaufstellung[Kd.nummer],MATCH('nach Kunden'!B97,Gesamtaufstellung[Kunde],0)),"")</f>
        <v/>
      </c>
      <c r="B97" t="str">
        <f>IFERROR(INDEX(Gesamtaufstellung[Kunde],MATCH('nach Kunden'!H97,Gesamtaufstellung[HSP Namen],0)),"")</f>
        <v/>
      </c>
      <c r="C97" s="7" t="str">
        <f>IFERROR(INDEX(Gesamtaufstellung[HSP Ums.],MATCH('nach Kunden'!H97,Gesamtaufstellung[HSP Namen],0)),"")</f>
        <v/>
      </c>
      <c r="D97" s="3" t="str">
        <f>IFERROR(INDEX(Gesamtaufstellung[Marge in %],MATCH('nach Kunden'!H97,Gesamtaufstellung[HSP Namen],0)),"")</f>
        <v/>
      </c>
      <c r="E97" s="1" t="str">
        <f>IFERROR(INDEX(Gesamtaufstellung[Rechnungbetrag],MATCH('nach Kunden'!H97,Gesamtaufstellung[HSP Namen],0)),"")</f>
        <v/>
      </c>
      <c r="F97" s="8" t="str">
        <f t="shared" si="1"/>
        <v/>
      </c>
      <c r="G97" t="str">
        <f>IFERROR(INDEX(Verkäufer[Verkäufer],MATCH(ROUND(nach_Kunden[[#This Row],[Verkäufernr.]],0),Verkäufer[Nummer],0)),"")</f>
        <v/>
      </c>
      <c r="H97" t="str">
        <f>IFERROR(SMALL(Gesamtaufstellung[HSP Namen],ROW()-3),"")</f>
        <v/>
      </c>
    </row>
    <row r="98" spans="1:8" x14ac:dyDescent="0.2">
      <c r="A98" t="str">
        <f>IFERROR(INDEX(Gesamtaufstellung[Kd.nummer],MATCH('nach Kunden'!B98,Gesamtaufstellung[Kunde],0)),"")</f>
        <v/>
      </c>
      <c r="B98" t="str">
        <f>IFERROR(INDEX(Gesamtaufstellung[Kunde],MATCH('nach Kunden'!H98,Gesamtaufstellung[HSP Namen],0)),"")</f>
        <v/>
      </c>
      <c r="C98" s="7" t="str">
        <f>IFERROR(INDEX(Gesamtaufstellung[HSP Ums.],MATCH('nach Kunden'!H98,Gesamtaufstellung[HSP Namen],0)),"")</f>
        <v/>
      </c>
      <c r="D98" s="3" t="str">
        <f>IFERROR(INDEX(Gesamtaufstellung[Marge in %],MATCH('nach Kunden'!H98,Gesamtaufstellung[HSP Namen],0)),"")</f>
        <v/>
      </c>
      <c r="E98" s="1" t="str">
        <f>IFERROR(INDEX(Gesamtaufstellung[Rechnungbetrag],MATCH('nach Kunden'!H98,Gesamtaufstellung[HSP Namen],0)),"")</f>
        <v/>
      </c>
      <c r="F98" s="8" t="str">
        <f t="shared" si="1"/>
        <v/>
      </c>
      <c r="G98" t="str">
        <f>IFERROR(INDEX(Verkäufer[Verkäufer],MATCH(ROUND(nach_Kunden[[#This Row],[Verkäufernr.]],0),Verkäufer[Nummer],0)),"")</f>
        <v/>
      </c>
      <c r="H98" t="str">
        <f>IFERROR(SMALL(Gesamtaufstellung[HSP Namen],ROW()-3),"")</f>
        <v/>
      </c>
    </row>
    <row r="99" spans="1:8" x14ac:dyDescent="0.2">
      <c r="A99" t="str">
        <f>IFERROR(INDEX(Gesamtaufstellung[Kd.nummer],MATCH('nach Kunden'!B99,Gesamtaufstellung[Kunde],0)),"")</f>
        <v/>
      </c>
      <c r="B99" t="str">
        <f>IFERROR(INDEX(Gesamtaufstellung[Kunde],MATCH('nach Kunden'!H99,Gesamtaufstellung[HSP Namen],0)),"")</f>
        <v/>
      </c>
      <c r="C99" s="7" t="str">
        <f>IFERROR(INDEX(Gesamtaufstellung[HSP Ums.],MATCH('nach Kunden'!H99,Gesamtaufstellung[HSP Namen],0)),"")</f>
        <v/>
      </c>
      <c r="D99" s="3" t="str">
        <f>IFERROR(INDEX(Gesamtaufstellung[Marge in %],MATCH('nach Kunden'!H99,Gesamtaufstellung[HSP Namen],0)),"")</f>
        <v/>
      </c>
      <c r="E99" s="1" t="str">
        <f>IFERROR(INDEX(Gesamtaufstellung[Rechnungbetrag],MATCH('nach Kunden'!H99,Gesamtaufstellung[HSP Namen],0)),"")</f>
        <v/>
      </c>
      <c r="F99" s="8" t="str">
        <f t="shared" si="1"/>
        <v/>
      </c>
      <c r="G99" t="str">
        <f>IFERROR(INDEX(Verkäufer[Verkäufer],MATCH(ROUND(nach_Kunden[[#This Row],[Verkäufernr.]],0),Verkäufer[Nummer],0)),"")</f>
        <v/>
      </c>
      <c r="H99" t="str">
        <f>IFERROR(SMALL(Gesamtaufstellung[HSP Namen],ROW()-3),"")</f>
        <v/>
      </c>
    </row>
    <row r="100" spans="1:8" x14ac:dyDescent="0.2">
      <c r="A100" t="str">
        <f>IFERROR(INDEX(Gesamtaufstellung[Kd.nummer],MATCH('nach Kunden'!B100,Gesamtaufstellung[Kunde],0)),"")</f>
        <v/>
      </c>
      <c r="B100" t="str">
        <f>IFERROR(INDEX(Gesamtaufstellung[Kunde],MATCH('nach Kunden'!H100,Gesamtaufstellung[HSP Namen],0)),"")</f>
        <v/>
      </c>
      <c r="C100" s="7" t="str">
        <f>IFERROR(INDEX(Gesamtaufstellung[HSP Ums.],MATCH('nach Kunden'!H100,Gesamtaufstellung[HSP Namen],0)),"")</f>
        <v/>
      </c>
      <c r="D100" s="3" t="str">
        <f>IFERROR(INDEX(Gesamtaufstellung[Marge in %],MATCH('nach Kunden'!H100,Gesamtaufstellung[HSP Namen],0)),"")</f>
        <v/>
      </c>
      <c r="E100" s="1" t="str">
        <f>IFERROR(INDEX(Gesamtaufstellung[Rechnungbetrag],MATCH('nach Kunden'!H100,Gesamtaufstellung[HSP Namen],0)),"")</f>
        <v/>
      </c>
      <c r="F100" s="8" t="str">
        <f t="shared" si="1"/>
        <v/>
      </c>
      <c r="G100" t="str">
        <f>IFERROR(INDEX(Verkäufer[Verkäufer],MATCH(ROUND(nach_Kunden[[#This Row],[Verkäufernr.]],0),Verkäufer[Nummer],0)),"")</f>
        <v/>
      </c>
      <c r="H100" t="str">
        <f>IFERROR(SMALL(Gesamtaufstellung[HSP Namen],ROW()-3),"")</f>
        <v/>
      </c>
    </row>
    <row r="101" spans="1:8" x14ac:dyDescent="0.2">
      <c r="A101" t="str">
        <f>IFERROR(INDEX(Gesamtaufstellung[Kd.nummer],MATCH('nach Kunden'!B101,Gesamtaufstellung[Kunde],0)),"")</f>
        <v/>
      </c>
      <c r="B101" t="str">
        <f>IFERROR(INDEX(Gesamtaufstellung[Kunde],MATCH('nach Kunden'!H101,Gesamtaufstellung[HSP Namen],0)),"")</f>
        <v/>
      </c>
      <c r="C101" s="7" t="str">
        <f>IFERROR(INDEX(Gesamtaufstellung[HSP Ums.],MATCH('nach Kunden'!H101,Gesamtaufstellung[HSP Namen],0)),"")</f>
        <v/>
      </c>
      <c r="D101" s="3" t="str">
        <f>IFERROR(INDEX(Gesamtaufstellung[Marge in %],MATCH('nach Kunden'!H101,Gesamtaufstellung[HSP Namen],0)),"")</f>
        <v/>
      </c>
      <c r="E101" s="1" t="str">
        <f>IFERROR(INDEX(Gesamtaufstellung[Rechnungbetrag],MATCH('nach Kunden'!H101,Gesamtaufstellung[HSP Namen],0)),"")</f>
        <v/>
      </c>
      <c r="F101" s="8" t="str">
        <f t="shared" si="1"/>
        <v/>
      </c>
      <c r="G101" t="str">
        <f>IFERROR(INDEX(Verkäufer[Verkäufer],MATCH(ROUND(nach_Kunden[[#This Row],[Verkäufernr.]],0),Verkäufer[Nummer],0)),"")</f>
        <v/>
      </c>
      <c r="H101" t="str">
        <f>IFERROR(SMALL(Gesamtaufstellung[HSP Namen],ROW()-3),"")</f>
        <v/>
      </c>
    </row>
    <row r="102" spans="1:8" x14ac:dyDescent="0.2">
      <c r="A102" t="str">
        <f>IFERROR(INDEX(Gesamtaufstellung[Kd.nummer],MATCH('nach Kunden'!B102,Gesamtaufstellung[Kunde],0)),"")</f>
        <v/>
      </c>
      <c r="B102" t="str">
        <f>IFERROR(INDEX(Gesamtaufstellung[Kunde],MATCH('nach Kunden'!H102,Gesamtaufstellung[HSP Namen],0)),"")</f>
        <v/>
      </c>
      <c r="C102" s="7" t="str">
        <f>IFERROR(INDEX(Gesamtaufstellung[HSP Ums.],MATCH('nach Kunden'!H102,Gesamtaufstellung[HSP Namen],0)),"")</f>
        <v/>
      </c>
      <c r="D102" s="3" t="str">
        <f>IFERROR(INDEX(Gesamtaufstellung[Marge in %],MATCH('nach Kunden'!H102,Gesamtaufstellung[HSP Namen],0)),"")</f>
        <v/>
      </c>
      <c r="E102" s="1" t="str">
        <f>IFERROR(INDEX(Gesamtaufstellung[Rechnungbetrag],MATCH('nach Kunden'!H102,Gesamtaufstellung[HSP Namen],0)),"")</f>
        <v/>
      </c>
      <c r="F102" s="8" t="str">
        <f t="shared" si="1"/>
        <v/>
      </c>
      <c r="G102" t="str">
        <f>IFERROR(INDEX(Verkäufer[Verkäufer],MATCH(ROUND(nach_Kunden[[#This Row],[Verkäufernr.]],0),Verkäufer[Nummer],0)),"")</f>
        <v/>
      </c>
      <c r="H102" t="str">
        <f>IFERROR(SMALL(Gesamtaufstellung[HSP Namen],ROW()-3),"")</f>
        <v/>
      </c>
    </row>
    <row r="103" spans="1:8" x14ac:dyDescent="0.2">
      <c r="A103" t="str">
        <f>IFERROR(INDEX(Gesamtaufstellung[Kd.nummer],MATCH('nach Kunden'!B103,Gesamtaufstellung[Kunde],0)),"")</f>
        <v/>
      </c>
      <c r="B103" t="str">
        <f>IFERROR(INDEX(Gesamtaufstellung[Kunde],MATCH('nach Kunden'!H103,Gesamtaufstellung[HSP Namen],0)),"")</f>
        <v/>
      </c>
      <c r="C103" s="7" t="str">
        <f>IFERROR(INDEX(Gesamtaufstellung[HSP Ums.],MATCH('nach Kunden'!H103,Gesamtaufstellung[HSP Namen],0)),"")</f>
        <v/>
      </c>
      <c r="D103" s="3" t="str">
        <f>IFERROR(INDEX(Gesamtaufstellung[Marge in %],MATCH('nach Kunden'!H103,Gesamtaufstellung[HSP Namen],0)),"")</f>
        <v/>
      </c>
      <c r="E103" s="1" t="str">
        <f>IFERROR(INDEX(Gesamtaufstellung[Rechnungbetrag],MATCH('nach Kunden'!H103,Gesamtaufstellung[HSP Namen],0)),"")</f>
        <v/>
      </c>
      <c r="F103" s="8" t="str">
        <f t="shared" si="1"/>
        <v/>
      </c>
      <c r="G103" t="str">
        <f>IFERROR(INDEX(Verkäufer[Verkäufer],MATCH(ROUND(nach_Kunden[[#This Row],[Verkäufernr.]],0),Verkäufer[Nummer],0)),"")</f>
        <v/>
      </c>
      <c r="H103" t="str">
        <f>IFERROR(SMALL(Gesamtaufstellung[HSP Namen],ROW()-3),"")</f>
        <v/>
      </c>
    </row>
    <row r="104" spans="1:8" x14ac:dyDescent="0.2">
      <c r="A104" t="str">
        <f>IFERROR(INDEX(Gesamtaufstellung[Kd.nummer],MATCH('nach Kunden'!B104,Gesamtaufstellung[Kunde],0)),"")</f>
        <v/>
      </c>
      <c r="B104" t="str">
        <f>IFERROR(INDEX(Gesamtaufstellung[Kunde],MATCH('nach Kunden'!H104,Gesamtaufstellung[HSP Namen],0)),"")</f>
        <v/>
      </c>
      <c r="C104" s="7" t="str">
        <f>IFERROR(INDEX(Gesamtaufstellung[HSP Ums.],MATCH('nach Kunden'!H104,Gesamtaufstellung[HSP Namen],0)),"")</f>
        <v/>
      </c>
      <c r="D104" s="3" t="str">
        <f>IFERROR(INDEX(Gesamtaufstellung[Marge in %],MATCH('nach Kunden'!H104,Gesamtaufstellung[HSP Namen],0)),"")</f>
        <v/>
      </c>
      <c r="E104" s="1" t="str">
        <f>IFERROR(INDEX(Gesamtaufstellung[Rechnungbetrag],MATCH('nach Kunden'!H104,Gesamtaufstellung[HSP Namen],0)),"")</f>
        <v/>
      </c>
      <c r="F104" s="8" t="str">
        <f t="shared" si="1"/>
        <v/>
      </c>
      <c r="G104" t="str">
        <f>IFERROR(INDEX(Verkäufer[Verkäufer],MATCH(ROUND(nach_Kunden[[#This Row],[Verkäufernr.]],0),Verkäufer[Nummer],0)),"")</f>
        <v/>
      </c>
      <c r="H104" t="str">
        <f>IFERROR(SMALL(Gesamtaufstellung[HSP Namen],ROW()-3),"")</f>
        <v/>
      </c>
    </row>
    <row r="105" spans="1:8" x14ac:dyDescent="0.2">
      <c r="A105" t="str">
        <f>IFERROR(INDEX(Gesamtaufstellung[Kd.nummer],MATCH('nach Kunden'!B105,Gesamtaufstellung[Kunde],0)),"")</f>
        <v/>
      </c>
      <c r="B105" t="str">
        <f>IFERROR(INDEX(Gesamtaufstellung[Kunde],MATCH('nach Kunden'!H105,Gesamtaufstellung[HSP Namen],0)),"")</f>
        <v/>
      </c>
      <c r="C105" s="7" t="str">
        <f>IFERROR(INDEX(Gesamtaufstellung[HSP Ums.],MATCH('nach Kunden'!H105,Gesamtaufstellung[HSP Namen],0)),"")</f>
        <v/>
      </c>
      <c r="D105" s="3" t="str">
        <f>IFERROR(INDEX(Gesamtaufstellung[Marge in %],MATCH('nach Kunden'!H105,Gesamtaufstellung[HSP Namen],0)),"")</f>
        <v/>
      </c>
      <c r="E105" s="1" t="str">
        <f>IFERROR(INDEX(Gesamtaufstellung[Rechnungbetrag],MATCH('nach Kunden'!H105,Gesamtaufstellung[HSP Namen],0)),"")</f>
        <v/>
      </c>
      <c r="F105" s="8" t="str">
        <f t="shared" si="1"/>
        <v/>
      </c>
      <c r="G105" t="str">
        <f>IFERROR(INDEX(Verkäufer[Verkäufer],MATCH(ROUND(nach_Kunden[[#This Row],[Verkäufernr.]],0),Verkäufer[Nummer],0)),"")</f>
        <v/>
      </c>
      <c r="H105" t="str">
        <f>IFERROR(SMALL(Gesamtaufstellung[HSP Namen],ROW()-3),"")</f>
        <v/>
      </c>
    </row>
    <row r="106" spans="1:8" x14ac:dyDescent="0.2">
      <c r="A106" t="str">
        <f>IFERROR(INDEX(Gesamtaufstellung[Kd.nummer],MATCH('nach Kunden'!B106,Gesamtaufstellung[Kunde],0)),"")</f>
        <v/>
      </c>
      <c r="B106" t="str">
        <f>IFERROR(INDEX(Gesamtaufstellung[Kunde],MATCH('nach Kunden'!H106,Gesamtaufstellung[HSP Namen],0)),"")</f>
        <v/>
      </c>
      <c r="C106" s="7" t="str">
        <f>IFERROR(INDEX(Gesamtaufstellung[HSP Ums.],MATCH('nach Kunden'!H106,Gesamtaufstellung[HSP Namen],0)),"")</f>
        <v/>
      </c>
      <c r="D106" s="3" t="str">
        <f>IFERROR(INDEX(Gesamtaufstellung[Marge in %],MATCH('nach Kunden'!H106,Gesamtaufstellung[HSP Namen],0)),"")</f>
        <v/>
      </c>
      <c r="E106" s="1" t="str">
        <f>IFERROR(INDEX(Gesamtaufstellung[Rechnungbetrag],MATCH('nach Kunden'!H106,Gesamtaufstellung[HSP Namen],0)),"")</f>
        <v/>
      </c>
      <c r="F106" s="8" t="str">
        <f t="shared" si="1"/>
        <v/>
      </c>
      <c r="G106" t="str">
        <f>IFERROR(INDEX(Verkäufer[Verkäufer],MATCH(ROUND(nach_Kunden[[#This Row],[Verkäufernr.]],0),Verkäufer[Nummer],0)),"")</f>
        <v/>
      </c>
      <c r="H106" t="str">
        <f>IFERROR(SMALL(Gesamtaufstellung[HSP Namen],ROW()-3),"")</f>
        <v/>
      </c>
    </row>
    <row r="107" spans="1:8" x14ac:dyDescent="0.2">
      <c r="A107" t="str">
        <f>IFERROR(INDEX(Gesamtaufstellung[Kd.nummer],MATCH('nach Kunden'!B107,Gesamtaufstellung[Kunde],0)),"")</f>
        <v/>
      </c>
      <c r="B107" t="str">
        <f>IFERROR(INDEX(Gesamtaufstellung[Kunde],MATCH('nach Kunden'!H107,Gesamtaufstellung[HSP Namen],0)),"")</f>
        <v/>
      </c>
      <c r="C107" s="7" t="str">
        <f>IFERROR(INDEX(Gesamtaufstellung[HSP Ums.],MATCH('nach Kunden'!H107,Gesamtaufstellung[HSP Namen],0)),"")</f>
        <v/>
      </c>
      <c r="D107" s="3" t="str">
        <f>IFERROR(INDEX(Gesamtaufstellung[Marge in %],MATCH('nach Kunden'!H107,Gesamtaufstellung[HSP Namen],0)),"")</f>
        <v/>
      </c>
      <c r="E107" s="1" t="str">
        <f>IFERROR(INDEX(Gesamtaufstellung[Rechnungbetrag],MATCH('nach Kunden'!H107,Gesamtaufstellung[HSP Namen],0)),"")</f>
        <v/>
      </c>
      <c r="F107" s="8" t="str">
        <f t="shared" si="1"/>
        <v/>
      </c>
      <c r="G107" t="str">
        <f>IFERROR(INDEX(Verkäufer[Verkäufer],MATCH(ROUND(nach_Kunden[[#This Row],[Verkäufernr.]],0),Verkäufer[Nummer],0)),"")</f>
        <v/>
      </c>
      <c r="H107" t="str">
        <f>IFERROR(SMALL(Gesamtaufstellung[HSP Namen],ROW()-3),"")</f>
        <v/>
      </c>
    </row>
    <row r="108" spans="1:8" x14ac:dyDescent="0.2">
      <c r="A108" t="str">
        <f>IFERROR(INDEX(Gesamtaufstellung[Kd.nummer],MATCH('nach Kunden'!B108,Gesamtaufstellung[Kunde],0)),"")</f>
        <v/>
      </c>
      <c r="B108" t="str">
        <f>IFERROR(INDEX(Gesamtaufstellung[Kunde],MATCH('nach Kunden'!H108,Gesamtaufstellung[HSP Namen],0)),"")</f>
        <v/>
      </c>
      <c r="C108" s="7" t="str">
        <f>IFERROR(INDEX(Gesamtaufstellung[HSP Ums.],MATCH('nach Kunden'!H108,Gesamtaufstellung[HSP Namen],0)),"")</f>
        <v/>
      </c>
      <c r="D108" s="3" t="str">
        <f>IFERROR(INDEX(Gesamtaufstellung[Marge in %],MATCH('nach Kunden'!H108,Gesamtaufstellung[HSP Namen],0)),"")</f>
        <v/>
      </c>
      <c r="E108" s="1" t="str">
        <f>IFERROR(INDEX(Gesamtaufstellung[Rechnungbetrag],MATCH('nach Kunden'!H108,Gesamtaufstellung[HSP Namen],0)),"")</f>
        <v/>
      </c>
      <c r="F108" s="8" t="str">
        <f t="shared" si="1"/>
        <v/>
      </c>
      <c r="G108" t="str">
        <f>IFERROR(INDEX(Verkäufer[Verkäufer],MATCH(ROUND(nach_Kunden[[#This Row],[Verkäufernr.]],0),Verkäufer[Nummer],0)),"")</f>
        <v/>
      </c>
      <c r="H108" t="str">
        <f>IFERROR(SMALL(Gesamtaufstellung[HSP Namen],ROW()-3),"")</f>
        <v/>
      </c>
    </row>
    <row r="109" spans="1:8" x14ac:dyDescent="0.2">
      <c r="A109" t="str">
        <f>IFERROR(INDEX(Gesamtaufstellung[Kd.nummer],MATCH('nach Kunden'!B109,Gesamtaufstellung[Kunde],0)),"")</f>
        <v/>
      </c>
      <c r="B109" t="str">
        <f>IFERROR(INDEX(Gesamtaufstellung[Kunde],MATCH('nach Kunden'!H109,Gesamtaufstellung[HSP Namen],0)),"")</f>
        <v/>
      </c>
      <c r="C109" s="7" t="str">
        <f>IFERROR(INDEX(Gesamtaufstellung[HSP Ums.],MATCH('nach Kunden'!H109,Gesamtaufstellung[HSP Namen],0)),"")</f>
        <v/>
      </c>
      <c r="D109" s="3" t="str">
        <f>IFERROR(INDEX(Gesamtaufstellung[Marge in %],MATCH('nach Kunden'!H109,Gesamtaufstellung[HSP Namen],0)),"")</f>
        <v/>
      </c>
      <c r="E109" s="1" t="str">
        <f>IFERROR(INDEX(Gesamtaufstellung[Rechnungbetrag],MATCH('nach Kunden'!H109,Gesamtaufstellung[HSP Namen],0)),"")</f>
        <v/>
      </c>
      <c r="F109" s="8" t="str">
        <f t="shared" si="1"/>
        <v/>
      </c>
      <c r="G109" t="str">
        <f>IFERROR(INDEX(Verkäufer[Verkäufer],MATCH(ROUND(nach_Kunden[[#This Row],[Verkäufernr.]],0),Verkäufer[Nummer],0)),"")</f>
        <v/>
      </c>
      <c r="H109" t="str">
        <f>IFERROR(SMALL(Gesamtaufstellung[HSP Namen],ROW()-3),"")</f>
        <v/>
      </c>
    </row>
    <row r="110" spans="1:8" x14ac:dyDescent="0.2">
      <c r="A110" t="str">
        <f>IFERROR(INDEX(Gesamtaufstellung[Kd.nummer],MATCH('nach Kunden'!B110,Gesamtaufstellung[Kunde],0)),"")</f>
        <v/>
      </c>
      <c r="B110" t="str">
        <f>IFERROR(INDEX(Gesamtaufstellung[Kunde],MATCH('nach Kunden'!H110,Gesamtaufstellung[HSP Namen],0)),"")</f>
        <v/>
      </c>
      <c r="C110" s="7" t="str">
        <f>IFERROR(INDEX(Gesamtaufstellung[HSP Ums.],MATCH('nach Kunden'!H110,Gesamtaufstellung[HSP Namen],0)),"")</f>
        <v/>
      </c>
      <c r="D110" s="3" t="str">
        <f>IFERROR(INDEX(Gesamtaufstellung[Marge in %],MATCH('nach Kunden'!H110,Gesamtaufstellung[HSP Namen],0)),"")</f>
        <v/>
      </c>
      <c r="E110" s="1" t="str">
        <f>IFERROR(INDEX(Gesamtaufstellung[Rechnungbetrag],MATCH('nach Kunden'!H110,Gesamtaufstellung[HSP Namen],0)),"")</f>
        <v/>
      </c>
      <c r="F110" s="8" t="str">
        <f t="shared" si="1"/>
        <v/>
      </c>
      <c r="G110" t="str">
        <f>IFERROR(INDEX(Verkäufer[Verkäufer],MATCH(ROUND(nach_Kunden[[#This Row],[Verkäufernr.]],0),Verkäufer[Nummer],0)),"")</f>
        <v/>
      </c>
      <c r="H110" t="str">
        <f>IFERROR(SMALL(Gesamtaufstellung[HSP Namen],ROW()-3),"")</f>
        <v/>
      </c>
    </row>
    <row r="111" spans="1:8" x14ac:dyDescent="0.2">
      <c r="A111" t="str">
        <f>IFERROR(INDEX(Gesamtaufstellung[Kd.nummer],MATCH('nach Kunden'!B111,Gesamtaufstellung[Kunde],0)),"")</f>
        <v/>
      </c>
      <c r="B111" t="str">
        <f>IFERROR(INDEX(Gesamtaufstellung[Kunde],MATCH('nach Kunden'!H111,Gesamtaufstellung[HSP Namen],0)),"")</f>
        <v/>
      </c>
      <c r="C111" s="7" t="str">
        <f>IFERROR(INDEX(Gesamtaufstellung[HSP Ums.],MATCH('nach Kunden'!H111,Gesamtaufstellung[HSP Namen],0)),"")</f>
        <v/>
      </c>
      <c r="D111" s="3" t="str">
        <f>IFERROR(INDEX(Gesamtaufstellung[Marge in %],MATCH('nach Kunden'!H111,Gesamtaufstellung[HSP Namen],0)),"")</f>
        <v/>
      </c>
      <c r="E111" s="1" t="str">
        <f>IFERROR(INDEX(Gesamtaufstellung[Rechnungbetrag],MATCH('nach Kunden'!H111,Gesamtaufstellung[HSP Namen],0)),"")</f>
        <v/>
      </c>
      <c r="F111" s="8" t="str">
        <f t="shared" si="1"/>
        <v/>
      </c>
      <c r="G111" t="str">
        <f>IFERROR(INDEX(Verkäufer[Verkäufer],MATCH(ROUND(nach_Kunden[[#This Row],[Verkäufernr.]],0),Verkäufer[Nummer],0)),"")</f>
        <v/>
      </c>
      <c r="H111" t="str">
        <f>IFERROR(SMALL(Gesamtaufstellung[HSP Namen],ROW()-3),"")</f>
        <v/>
      </c>
    </row>
    <row r="112" spans="1:8" x14ac:dyDescent="0.2">
      <c r="A112" t="str">
        <f>IFERROR(INDEX(Gesamtaufstellung[Kd.nummer],MATCH('nach Kunden'!B112,Gesamtaufstellung[Kunde],0)),"")</f>
        <v/>
      </c>
      <c r="B112" t="str">
        <f>IFERROR(INDEX(Gesamtaufstellung[Kunde],MATCH('nach Kunden'!H112,Gesamtaufstellung[HSP Namen],0)),"")</f>
        <v/>
      </c>
      <c r="C112" s="7" t="str">
        <f>IFERROR(INDEX(Gesamtaufstellung[HSP Ums.],MATCH('nach Kunden'!H112,Gesamtaufstellung[HSP Namen],0)),"")</f>
        <v/>
      </c>
      <c r="D112" s="3" t="str">
        <f>IFERROR(INDEX(Gesamtaufstellung[Marge in %],MATCH('nach Kunden'!H112,Gesamtaufstellung[HSP Namen],0)),"")</f>
        <v/>
      </c>
      <c r="E112" s="1" t="str">
        <f>IFERROR(INDEX(Gesamtaufstellung[Rechnungbetrag],MATCH('nach Kunden'!H112,Gesamtaufstellung[HSP Namen],0)),"")</f>
        <v/>
      </c>
      <c r="F112" s="8" t="str">
        <f t="shared" si="1"/>
        <v/>
      </c>
      <c r="G112" t="str">
        <f>IFERROR(INDEX(Verkäufer[Verkäufer],MATCH(ROUND(nach_Kunden[[#This Row],[Verkäufernr.]],0),Verkäufer[Nummer],0)),"")</f>
        <v/>
      </c>
      <c r="H112" t="str">
        <f>IFERROR(SMALL(Gesamtaufstellung[HSP Namen],ROW()-3),"")</f>
        <v/>
      </c>
    </row>
    <row r="113" spans="1:8" x14ac:dyDescent="0.2">
      <c r="A113" t="str">
        <f>IFERROR(INDEX(Gesamtaufstellung[Kd.nummer],MATCH('nach Kunden'!B113,Gesamtaufstellung[Kunde],0)),"")</f>
        <v/>
      </c>
      <c r="B113" t="str">
        <f>IFERROR(INDEX(Gesamtaufstellung[Kunde],MATCH('nach Kunden'!H113,Gesamtaufstellung[HSP Namen],0)),"")</f>
        <v/>
      </c>
      <c r="C113" s="7" t="str">
        <f>IFERROR(INDEX(Gesamtaufstellung[HSP Ums.],MATCH('nach Kunden'!H113,Gesamtaufstellung[HSP Namen],0)),"")</f>
        <v/>
      </c>
      <c r="D113" s="3" t="str">
        <f>IFERROR(INDEX(Gesamtaufstellung[Marge in %],MATCH('nach Kunden'!H113,Gesamtaufstellung[HSP Namen],0)),"")</f>
        <v/>
      </c>
      <c r="E113" s="1" t="str">
        <f>IFERROR(INDEX(Gesamtaufstellung[Rechnungbetrag],MATCH('nach Kunden'!H113,Gesamtaufstellung[HSP Namen],0)),"")</f>
        <v/>
      </c>
      <c r="F113" s="8" t="str">
        <f t="shared" si="1"/>
        <v/>
      </c>
      <c r="G113" t="str">
        <f>IFERROR(INDEX(Verkäufer[Verkäufer],MATCH(ROUND(nach_Kunden[[#This Row],[Verkäufernr.]],0),Verkäufer[Nummer],0)),"")</f>
        <v/>
      </c>
      <c r="H113" t="str">
        <f>IFERROR(SMALL(Gesamtaufstellung[HSP Namen],ROW()-3),"")</f>
        <v/>
      </c>
    </row>
    <row r="114" spans="1:8" x14ac:dyDescent="0.2">
      <c r="A114" t="str">
        <f>IFERROR(INDEX(Gesamtaufstellung[Kd.nummer],MATCH('nach Kunden'!B114,Gesamtaufstellung[Kunde],0)),"")</f>
        <v/>
      </c>
      <c r="B114" t="str">
        <f>IFERROR(INDEX(Gesamtaufstellung[Kunde],MATCH('nach Kunden'!H114,Gesamtaufstellung[HSP Namen],0)),"")</f>
        <v/>
      </c>
      <c r="C114" s="7" t="str">
        <f>IFERROR(INDEX(Gesamtaufstellung[HSP Ums.],MATCH('nach Kunden'!H114,Gesamtaufstellung[HSP Namen],0)),"")</f>
        <v/>
      </c>
      <c r="D114" s="3" t="str">
        <f>IFERROR(INDEX(Gesamtaufstellung[Marge in %],MATCH('nach Kunden'!H114,Gesamtaufstellung[HSP Namen],0)),"")</f>
        <v/>
      </c>
      <c r="E114" s="1" t="str">
        <f>IFERROR(INDEX(Gesamtaufstellung[Rechnungbetrag],MATCH('nach Kunden'!H114,Gesamtaufstellung[HSP Namen],0)),"")</f>
        <v/>
      </c>
      <c r="F114" s="8" t="str">
        <f t="shared" si="1"/>
        <v/>
      </c>
      <c r="G114" t="str">
        <f>IFERROR(INDEX(Verkäufer[Verkäufer],MATCH(ROUND(nach_Kunden[[#This Row],[Verkäufernr.]],0),Verkäufer[Nummer],0)),"")</f>
        <v/>
      </c>
      <c r="H114" t="str">
        <f>IFERROR(SMALL(Gesamtaufstellung[HSP Namen],ROW()-3),"")</f>
        <v/>
      </c>
    </row>
    <row r="115" spans="1:8" x14ac:dyDescent="0.2">
      <c r="A115" t="str">
        <f>IFERROR(INDEX(Gesamtaufstellung[Kd.nummer],MATCH('nach Kunden'!B115,Gesamtaufstellung[Kunde],0)),"")</f>
        <v/>
      </c>
      <c r="B115" t="str">
        <f>IFERROR(INDEX(Gesamtaufstellung[Kunde],MATCH('nach Kunden'!H115,Gesamtaufstellung[HSP Namen],0)),"")</f>
        <v/>
      </c>
      <c r="C115" s="7" t="str">
        <f>IFERROR(INDEX(Gesamtaufstellung[HSP Ums.],MATCH('nach Kunden'!H115,Gesamtaufstellung[HSP Namen],0)),"")</f>
        <v/>
      </c>
      <c r="D115" s="3" t="str">
        <f>IFERROR(INDEX(Gesamtaufstellung[Marge in %],MATCH('nach Kunden'!H115,Gesamtaufstellung[HSP Namen],0)),"")</f>
        <v/>
      </c>
      <c r="E115" s="1" t="str">
        <f>IFERROR(INDEX(Gesamtaufstellung[Rechnungbetrag],MATCH('nach Kunden'!H115,Gesamtaufstellung[HSP Namen],0)),"")</f>
        <v/>
      </c>
      <c r="F115" s="8" t="str">
        <f t="shared" si="1"/>
        <v/>
      </c>
      <c r="G115" t="str">
        <f>IFERROR(INDEX(Verkäufer[Verkäufer],MATCH(ROUND(nach_Kunden[[#This Row],[Verkäufernr.]],0),Verkäufer[Nummer],0)),"")</f>
        <v/>
      </c>
      <c r="H115" t="str">
        <f>IFERROR(SMALL(Gesamtaufstellung[HSP Namen],ROW()-3),"")</f>
        <v/>
      </c>
    </row>
    <row r="116" spans="1:8" x14ac:dyDescent="0.2">
      <c r="A116" t="str">
        <f>IFERROR(INDEX(Gesamtaufstellung[Kd.nummer],MATCH('nach Kunden'!B116,Gesamtaufstellung[Kunde],0)),"")</f>
        <v/>
      </c>
      <c r="B116" t="str">
        <f>IFERROR(INDEX(Gesamtaufstellung[Kunde],MATCH('nach Kunden'!H116,Gesamtaufstellung[HSP Namen],0)),"")</f>
        <v/>
      </c>
      <c r="C116" s="7" t="str">
        <f>IFERROR(INDEX(Gesamtaufstellung[HSP Ums.],MATCH('nach Kunden'!H116,Gesamtaufstellung[HSP Namen],0)),"")</f>
        <v/>
      </c>
      <c r="D116" s="3" t="str">
        <f>IFERROR(INDEX(Gesamtaufstellung[Marge in %],MATCH('nach Kunden'!H116,Gesamtaufstellung[HSP Namen],0)),"")</f>
        <v/>
      </c>
      <c r="E116" s="1" t="str">
        <f>IFERROR(INDEX(Gesamtaufstellung[Rechnungbetrag],MATCH('nach Kunden'!H116,Gesamtaufstellung[HSP Namen],0)),"")</f>
        <v/>
      </c>
      <c r="F116" s="8" t="str">
        <f t="shared" si="1"/>
        <v/>
      </c>
      <c r="G116" t="str">
        <f>IFERROR(INDEX(Verkäufer[Verkäufer],MATCH(ROUND(nach_Kunden[[#This Row],[Verkäufernr.]],0),Verkäufer[Nummer],0)),"")</f>
        <v/>
      </c>
      <c r="H116" t="str">
        <f>IFERROR(SMALL(Gesamtaufstellung[HSP Namen],ROW()-3),"")</f>
        <v/>
      </c>
    </row>
    <row r="117" spans="1:8" x14ac:dyDescent="0.2">
      <c r="A117" t="str">
        <f>IFERROR(INDEX(Gesamtaufstellung[Kd.nummer],MATCH('nach Kunden'!B117,Gesamtaufstellung[Kunde],0)),"")</f>
        <v/>
      </c>
      <c r="B117" t="str">
        <f>IFERROR(INDEX(Gesamtaufstellung[Kunde],MATCH('nach Kunden'!H117,Gesamtaufstellung[HSP Namen],0)),"")</f>
        <v/>
      </c>
      <c r="C117" s="7" t="str">
        <f>IFERROR(INDEX(Gesamtaufstellung[HSP Ums.],MATCH('nach Kunden'!H117,Gesamtaufstellung[HSP Namen],0)),"")</f>
        <v/>
      </c>
      <c r="D117" s="3" t="str">
        <f>IFERROR(INDEX(Gesamtaufstellung[Marge in %],MATCH('nach Kunden'!H117,Gesamtaufstellung[HSP Namen],0)),"")</f>
        <v/>
      </c>
      <c r="E117" s="1" t="str">
        <f>IFERROR(INDEX(Gesamtaufstellung[Rechnungbetrag],MATCH('nach Kunden'!H117,Gesamtaufstellung[HSP Namen],0)),"")</f>
        <v/>
      </c>
      <c r="F117" s="8" t="str">
        <f t="shared" si="1"/>
        <v/>
      </c>
      <c r="G117" t="str">
        <f>IFERROR(INDEX(Verkäufer[Verkäufer],MATCH(ROUND(nach_Kunden[[#This Row],[Verkäufernr.]],0),Verkäufer[Nummer],0)),"")</f>
        <v/>
      </c>
      <c r="H117" t="str">
        <f>IFERROR(SMALL(Gesamtaufstellung[HSP Namen],ROW()-3),"")</f>
        <v/>
      </c>
    </row>
    <row r="118" spans="1:8" x14ac:dyDescent="0.2">
      <c r="A118" t="str">
        <f>IFERROR(INDEX(Gesamtaufstellung[Kd.nummer],MATCH('nach Kunden'!B118,Gesamtaufstellung[Kunde],0)),"")</f>
        <v/>
      </c>
      <c r="B118" t="str">
        <f>IFERROR(INDEX(Gesamtaufstellung[Kunde],MATCH('nach Kunden'!H118,Gesamtaufstellung[HSP Namen],0)),"")</f>
        <v/>
      </c>
      <c r="C118" s="7" t="str">
        <f>IFERROR(INDEX(Gesamtaufstellung[HSP Ums.],MATCH('nach Kunden'!H118,Gesamtaufstellung[HSP Namen],0)),"")</f>
        <v/>
      </c>
      <c r="D118" s="3" t="str">
        <f>IFERROR(INDEX(Gesamtaufstellung[Marge in %],MATCH('nach Kunden'!H118,Gesamtaufstellung[HSP Namen],0)),"")</f>
        <v/>
      </c>
      <c r="E118" s="1" t="str">
        <f>IFERROR(INDEX(Gesamtaufstellung[Rechnungbetrag],MATCH('nach Kunden'!H118,Gesamtaufstellung[HSP Namen],0)),"")</f>
        <v/>
      </c>
      <c r="F118" s="8" t="str">
        <f t="shared" si="1"/>
        <v/>
      </c>
      <c r="G118" t="str">
        <f>IFERROR(INDEX(Verkäufer[Verkäufer],MATCH(ROUND(nach_Kunden[[#This Row],[Verkäufernr.]],0),Verkäufer[Nummer],0)),"")</f>
        <v/>
      </c>
      <c r="H118" t="str">
        <f>IFERROR(SMALL(Gesamtaufstellung[HSP Namen],ROW()-3),"")</f>
        <v/>
      </c>
    </row>
    <row r="119" spans="1:8" x14ac:dyDescent="0.2">
      <c r="A119" t="str">
        <f>IFERROR(INDEX(Gesamtaufstellung[Kd.nummer],MATCH('nach Kunden'!B119,Gesamtaufstellung[Kunde],0)),"")</f>
        <v/>
      </c>
      <c r="B119" t="str">
        <f>IFERROR(INDEX(Gesamtaufstellung[Kunde],MATCH('nach Kunden'!H119,Gesamtaufstellung[HSP Namen],0)),"")</f>
        <v/>
      </c>
      <c r="C119" s="7" t="str">
        <f>IFERROR(INDEX(Gesamtaufstellung[HSP Ums.],MATCH('nach Kunden'!H119,Gesamtaufstellung[HSP Namen],0)),"")</f>
        <v/>
      </c>
      <c r="D119" s="3" t="str">
        <f>IFERROR(INDEX(Gesamtaufstellung[Marge in %],MATCH('nach Kunden'!H119,Gesamtaufstellung[HSP Namen],0)),"")</f>
        <v/>
      </c>
      <c r="E119" s="1" t="str">
        <f>IFERROR(INDEX(Gesamtaufstellung[Rechnungbetrag],MATCH('nach Kunden'!H119,Gesamtaufstellung[HSP Namen],0)),"")</f>
        <v/>
      </c>
      <c r="F119" s="8" t="str">
        <f t="shared" si="1"/>
        <v/>
      </c>
      <c r="G119" t="str">
        <f>IFERROR(INDEX(Verkäufer[Verkäufer],MATCH(ROUND(nach_Kunden[[#This Row],[Verkäufernr.]],0),Verkäufer[Nummer],0)),"")</f>
        <v/>
      </c>
      <c r="H119" t="str">
        <f>IFERROR(SMALL(Gesamtaufstellung[HSP Namen],ROW()-3),"")</f>
        <v/>
      </c>
    </row>
    <row r="120" spans="1:8" x14ac:dyDescent="0.2">
      <c r="A120" t="str">
        <f>IFERROR(INDEX(Gesamtaufstellung[Kd.nummer],MATCH('nach Kunden'!B120,Gesamtaufstellung[Kunde],0)),"")</f>
        <v/>
      </c>
      <c r="B120" t="str">
        <f>IFERROR(INDEX(Gesamtaufstellung[Kunde],MATCH('nach Kunden'!H120,Gesamtaufstellung[HSP Namen],0)),"")</f>
        <v/>
      </c>
      <c r="C120" s="7" t="str">
        <f>IFERROR(INDEX(Gesamtaufstellung[HSP Ums.],MATCH('nach Kunden'!H120,Gesamtaufstellung[HSP Namen],0)),"")</f>
        <v/>
      </c>
      <c r="D120" s="3" t="str">
        <f>IFERROR(INDEX(Gesamtaufstellung[Marge in %],MATCH('nach Kunden'!H120,Gesamtaufstellung[HSP Namen],0)),"")</f>
        <v/>
      </c>
      <c r="E120" s="1" t="str">
        <f>IFERROR(INDEX(Gesamtaufstellung[Rechnungbetrag],MATCH('nach Kunden'!H120,Gesamtaufstellung[HSP Namen],0)),"")</f>
        <v/>
      </c>
      <c r="F120" s="8" t="str">
        <f t="shared" si="1"/>
        <v/>
      </c>
      <c r="G120" t="str">
        <f>IFERROR(INDEX(Verkäufer[Verkäufer],MATCH(ROUND(nach_Kunden[[#This Row],[Verkäufernr.]],0),Verkäufer[Nummer],0)),"")</f>
        <v/>
      </c>
      <c r="H120" t="str">
        <f>IFERROR(SMALL(Gesamtaufstellung[HSP Namen],ROW()-3),"")</f>
        <v/>
      </c>
    </row>
    <row r="121" spans="1:8" x14ac:dyDescent="0.2">
      <c r="A121" t="str">
        <f>IFERROR(INDEX(Gesamtaufstellung[Kd.nummer],MATCH('nach Kunden'!B121,Gesamtaufstellung[Kunde],0)),"")</f>
        <v/>
      </c>
      <c r="B121" t="str">
        <f>IFERROR(INDEX(Gesamtaufstellung[Kunde],MATCH('nach Kunden'!H121,Gesamtaufstellung[HSP Namen],0)),"")</f>
        <v/>
      </c>
      <c r="C121" s="7" t="str">
        <f>IFERROR(INDEX(Gesamtaufstellung[HSP Ums.],MATCH('nach Kunden'!H121,Gesamtaufstellung[HSP Namen],0)),"")</f>
        <v/>
      </c>
      <c r="D121" s="3" t="str">
        <f>IFERROR(INDEX(Gesamtaufstellung[Marge in %],MATCH('nach Kunden'!H121,Gesamtaufstellung[HSP Namen],0)),"")</f>
        <v/>
      </c>
      <c r="E121" s="1" t="str">
        <f>IFERROR(INDEX(Gesamtaufstellung[Rechnungbetrag],MATCH('nach Kunden'!H121,Gesamtaufstellung[HSP Namen],0)),"")</f>
        <v/>
      </c>
      <c r="F121" s="8" t="str">
        <f t="shared" si="1"/>
        <v/>
      </c>
      <c r="G121" t="str">
        <f>IFERROR(INDEX(Verkäufer[Verkäufer],MATCH(ROUND(nach_Kunden[[#This Row],[Verkäufernr.]],0),Verkäufer[Nummer],0)),"")</f>
        <v/>
      </c>
      <c r="H121" t="str">
        <f>IFERROR(SMALL(Gesamtaufstellung[HSP Namen],ROW()-3),"")</f>
        <v/>
      </c>
    </row>
    <row r="122" spans="1:8" x14ac:dyDescent="0.2">
      <c r="A122" t="str">
        <f>IFERROR(INDEX(Gesamtaufstellung[Kd.nummer],MATCH('nach Kunden'!B122,Gesamtaufstellung[Kunde],0)),"")</f>
        <v/>
      </c>
      <c r="B122" t="str">
        <f>IFERROR(INDEX(Gesamtaufstellung[Kunde],MATCH('nach Kunden'!H122,Gesamtaufstellung[HSP Namen],0)),"")</f>
        <v/>
      </c>
      <c r="C122" s="7" t="str">
        <f>IFERROR(INDEX(Gesamtaufstellung[HSP Ums.],MATCH('nach Kunden'!H122,Gesamtaufstellung[HSP Namen],0)),"")</f>
        <v/>
      </c>
      <c r="D122" s="3" t="str">
        <f>IFERROR(INDEX(Gesamtaufstellung[Marge in %],MATCH('nach Kunden'!H122,Gesamtaufstellung[HSP Namen],0)),"")</f>
        <v/>
      </c>
      <c r="E122" s="1" t="str">
        <f>IFERROR(INDEX(Gesamtaufstellung[Rechnungbetrag],MATCH('nach Kunden'!H122,Gesamtaufstellung[HSP Namen],0)),"")</f>
        <v/>
      </c>
      <c r="F122" s="8" t="str">
        <f t="shared" si="1"/>
        <v/>
      </c>
      <c r="G122" t="str">
        <f>IFERROR(INDEX(Verkäufer[Verkäufer],MATCH(ROUND(nach_Kunden[[#This Row],[Verkäufernr.]],0),Verkäufer[Nummer],0)),"")</f>
        <v/>
      </c>
      <c r="H122" t="str">
        <f>IFERROR(SMALL(Gesamtaufstellung[HSP Namen],ROW()-3),"")</f>
        <v/>
      </c>
    </row>
    <row r="123" spans="1:8" x14ac:dyDescent="0.2">
      <c r="A123" t="str">
        <f>IFERROR(INDEX(Gesamtaufstellung[Kd.nummer],MATCH('nach Kunden'!B123,Gesamtaufstellung[Kunde],0)),"")</f>
        <v/>
      </c>
      <c r="B123" t="str">
        <f>IFERROR(INDEX(Gesamtaufstellung[Kunde],MATCH('nach Kunden'!H123,Gesamtaufstellung[HSP Namen],0)),"")</f>
        <v/>
      </c>
      <c r="C123" s="7" t="str">
        <f>IFERROR(INDEX(Gesamtaufstellung[HSP Ums.],MATCH('nach Kunden'!H123,Gesamtaufstellung[HSP Namen],0)),"")</f>
        <v/>
      </c>
      <c r="D123" s="3" t="str">
        <f>IFERROR(INDEX(Gesamtaufstellung[Marge in %],MATCH('nach Kunden'!H123,Gesamtaufstellung[HSP Namen],0)),"")</f>
        <v/>
      </c>
      <c r="E123" s="1" t="str">
        <f>IFERROR(INDEX(Gesamtaufstellung[Rechnungbetrag],MATCH('nach Kunden'!H123,Gesamtaufstellung[HSP Namen],0)),"")</f>
        <v/>
      </c>
      <c r="F123" s="8" t="str">
        <f t="shared" si="1"/>
        <v/>
      </c>
      <c r="G123" t="str">
        <f>IFERROR(INDEX(Verkäufer[Verkäufer],MATCH(ROUND(nach_Kunden[[#This Row],[Verkäufernr.]],0),Verkäufer[Nummer],0)),"")</f>
        <v/>
      </c>
      <c r="H123" t="str">
        <f>IFERROR(SMALL(Gesamtaufstellung[HSP Namen],ROW()-3),"")</f>
        <v/>
      </c>
    </row>
    <row r="124" spans="1:8" x14ac:dyDescent="0.2">
      <c r="A124" t="str">
        <f>IFERROR(INDEX(Gesamtaufstellung[Kd.nummer],MATCH('nach Kunden'!B124,Gesamtaufstellung[Kunde],0)),"")</f>
        <v/>
      </c>
      <c r="B124" t="str">
        <f>IFERROR(INDEX(Gesamtaufstellung[Kunde],MATCH('nach Kunden'!H124,Gesamtaufstellung[HSP Namen],0)),"")</f>
        <v/>
      </c>
      <c r="C124" s="7" t="str">
        <f>IFERROR(INDEX(Gesamtaufstellung[HSP Ums.],MATCH('nach Kunden'!H124,Gesamtaufstellung[HSP Namen],0)),"")</f>
        <v/>
      </c>
      <c r="D124" s="3" t="str">
        <f>IFERROR(INDEX(Gesamtaufstellung[Marge in %],MATCH('nach Kunden'!H124,Gesamtaufstellung[HSP Namen],0)),"")</f>
        <v/>
      </c>
      <c r="E124" s="1" t="str">
        <f>IFERROR(INDEX(Gesamtaufstellung[Rechnungbetrag],MATCH('nach Kunden'!H124,Gesamtaufstellung[HSP Namen],0)),"")</f>
        <v/>
      </c>
      <c r="F124" s="8" t="str">
        <f t="shared" si="1"/>
        <v/>
      </c>
      <c r="G124" t="str">
        <f>IFERROR(INDEX(Verkäufer[Verkäufer],MATCH(ROUND(nach_Kunden[[#This Row],[Verkäufernr.]],0),Verkäufer[Nummer],0)),"")</f>
        <v/>
      </c>
      <c r="H124" t="str">
        <f>IFERROR(SMALL(Gesamtaufstellung[HSP Namen],ROW()-3),"")</f>
        <v/>
      </c>
    </row>
    <row r="125" spans="1:8" x14ac:dyDescent="0.2">
      <c r="A125" t="str">
        <f>IFERROR(INDEX(Gesamtaufstellung[Kd.nummer],MATCH('nach Kunden'!B125,Gesamtaufstellung[Kunde],0)),"")</f>
        <v/>
      </c>
      <c r="B125" t="str">
        <f>IFERROR(INDEX(Gesamtaufstellung[Kunde],MATCH('nach Kunden'!H125,Gesamtaufstellung[HSP Namen],0)),"")</f>
        <v/>
      </c>
      <c r="C125" s="7" t="str">
        <f>IFERROR(INDEX(Gesamtaufstellung[HSP Ums.],MATCH('nach Kunden'!H125,Gesamtaufstellung[HSP Namen],0)),"")</f>
        <v/>
      </c>
      <c r="D125" s="3" t="str">
        <f>IFERROR(INDEX(Gesamtaufstellung[Marge in %],MATCH('nach Kunden'!H125,Gesamtaufstellung[HSP Namen],0)),"")</f>
        <v/>
      </c>
      <c r="E125" s="1" t="str">
        <f>IFERROR(INDEX(Gesamtaufstellung[Rechnungbetrag],MATCH('nach Kunden'!H125,Gesamtaufstellung[HSP Namen],0)),"")</f>
        <v/>
      </c>
      <c r="F125" s="8" t="str">
        <f t="shared" si="1"/>
        <v/>
      </c>
      <c r="G125" t="str">
        <f>IFERROR(INDEX(Verkäufer[Verkäufer],MATCH(ROUND(nach_Kunden[[#This Row],[Verkäufernr.]],0),Verkäufer[Nummer],0)),"")</f>
        <v/>
      </c>
      <c r="H125" t="str">
        <f>IFERROR(SMALL(Gesamtaufstellung[HSP Namen],ROW()-3),"")</f>
        <v/>
      </c>
    </row>
    <row r="126" spans="1:8" x14ac:dyDescent="0.2">
      <c r="A126" t="str">
        <f>IFERROR(INDEX(Gesamtaufstellung[Kd.nummer],MATCH('nach Kunden'!B126,Gesamtaufstellung[Kunde],0)),"")</f>
        <v/>
      </c>
      <c r="B126" t="str">
        <f>IFERROR(INDEX(Gesamtaufstellung[Kunde],MATCH('nach Kunden'!H126,Gesamtaufstellung[HSP Namen],0)),"")</f>
        <v/>
      </c>
      <c r="C126" s="7" t="str">
        <f>IFERROR(INDEX(Gesamtaufstellung[HSP Ums.],MATCH('nach Kunden'!H126,Gesamtaufstellung[HSP Namen],0)),"")</f>
        <v/>
      </c>
      <c r="D126" s="3" t="str">
        <f>IFERROR(INDEX(Gesamtaufstellung[Marge in %],MATCH('nach Kunden'!H126,Gesamtaufstellung[HSP Namen],0)),"")</f>
        <v/>
      </c>
      <c r="E126" s="1" t="str">
        <f>IFERROR(INDEX(Gesamtaufstellung[Rechnungbetrag],MATCH('nach Kunden'!H126,Gesamtaufstellung[HSP Namen],0)),"")</f>
        <v/>
      </c>
      <c r="F126" s="8" t="str">
        <f t="shared" si="1"/>
        <v/>
      </c>
      <c r="G126" t="str">
        <f>IFERROR(INDEX(Verkäufer[Verkäufer],MATCH(ROUND(nach_Kunden[[#This Row],[Verkäufernr.]],0),Verkäufer[Nummer],0)),"")</f>
        <v/>
      </c>
      <c r="H126" t="str">
        <f>IFERROR(SMALL(Gesamtaufstellung[HSP Namen],ROW()-3),"")</f>
        <v/>
      </c>
    </row>
    <row r="127" spans="1:8" x14ac:dyDescent="0.2">
      <c r="A127" t="str">
        <f>IFERROR(INDEX(Gesamtaufstellung[Kd.nummer],MATCH('nach Kunden'!B127,Gesamtaufstellung[Kunde],0)),"")</f>
        <v/>
      </c>
      <c r="B127" t="str">
        <f>IFERROR(INDEX(Gesamtaufstellung[Kunde],MATCH('nach Kunden'!H127,Gesamtaufstellung[HSP Namen],0)),"")</f>
        <v/>
      </c>
      <c r="C127" s="7" t="str">
        <f>IFERROR(INDEX(Gesamtaufstellung[HSP Ums.],MATCH('nach Kunden'!H127,Gesamtaufstellung[HSP Namen],0)),"")</f>
        <v/>
      </c>
      <c r="D127" s="3" t="str">
        <f>IFERROR(INDEX(Gesamtaufstellung[Marge in %],MATCH('nach Kunden'!H127,Gesamtaufstellung[HSP Namen],0)),"")</f>
        <v/>
      </c>
      <c r="E127" s="1" t="str">
        <f>IFERROR(INDEX(Gesamtaufstellung[Rechnungbetrag],MATCH('nach Kunden'!H127,Gesamtaufstellung[HSP Namen],0)),"")</f>
        <v/>
      </c>
      <c r="F127" s="8" t="str">
        <f t="shared" si="1"/>
        <v/>
      </c>
      <c r="G127" t="str">
        <f>IFERROR(INDEX(Verkäufer[Verkäufer],MATCH(ROUND(nach_Kunden[[#This Row],[Verkäufernr.]],0),Verkäufer[Nummer],0)),"")</f>
        <v/>
      </c>
      <c r="H127" t="str">
        <f>IFERROR(SMALL(Gesamtaufstellung[HSP Namen],ROW()-3),"")</f>
        <v/>
      </c>
    </row>
    <row r="128" spans="1:8" x14ac:dyDescent="0.2">
      <c r="A128" t="str">
        <f>IFERROR(INDEX(Gesamtaufstellung[Kd.nummer],MATCH('nach Kunden'!B128,Gesamtaufstellung[Kunde],0)),"")</f>
        <v/>
      </c>
      <c r="B128" t="str">
        <f>IFERROR(INDEX(Gesamtaufstellung[Kunde],MATCH('nach Kunden'!H128,Gesamtaufstellung[HSP Namen],0)),"")</f>
        <v/>
      </c>
      <c r="C128" s="7" t="str">
        <f>IFERROR(INDEX(Gesamtaufstellung[HSP Ums.],MATCH('nach Kunden'!H128,Gesamtaufstellung[HSP Namen],0)),"")</f>
        <v/>
      </c>
      <c r="D128" s="3" t="str">
        <f>IFERROR(INDEX(Gesamtaufstellung[Marge in %],MATCH('nach Kunden'!H128,Gesamtaufstellung[HSP Namen],0)),"")</f>
        <v/>
      </c>
      <c r="E128" s="1" t="str">
        <f>IFERROR(INDEX(Gesamtaufstellung[Rechnungbetrag],MATCH('nach Kunden'!H128,Gesamtaufstellung[HSP Namen],0)),"")</f>
        <v/>
      </c>
      <c r="F128" s="8" t="str">
        <f t="shared" si="1"/>
        <v/>
      </c>
      <c r="G128" t="str">
        <f>IFERROR(INDEX(Verkäufer[Verkäufer],MATCH(ROUND(nach_Kunden[[#This Row],[Verkäufernr.]],0),Verkäufer[Nummer],0)),"")</f>
        <v/>
      </c>
      <c r="H128" t="str">
        <f>IFERROR(SMALL(Gesamtaufstellung[HSP Namen],ROW()-3),"")</f>
        <v/>
      </c>
    </row>
    <row r="129" spans="1:8" x14ac:dyDescent="0.2">
      <c r="A129" t="str">
        <f>IFERROR(INDEX(Gesamtaufstellung[Kd.nummer],MATCH('nach Kunden'!B129,Gesamtaufstellung[Kunde],0)),"")</f>
        <v/>
      </c>
      <c r="B129" t="str">
        <f>IFERROR(INDEX(Gesamtaufstellung[Kunde],MATCH('nach Kunden'!H129,Gesamtaufstellung[HSP Namen],0)),"")</f>
        <v/>
      </c>
      <c r="C129" s="7" t="str">
        <f>IFERROR(INDEX(Gesamtaufstellung[HSP Ums.],MATCH('nach Kunden'!H129,Gesamtaufstellung[HSP Namen],0)),"")</f>
        <v/>
      </c>
      <c r="D129" s="3" t="str">
        <f>IFERROR(INDEX(Gesamtaufstellung[Marge in %],MATCH('nach Kunden'!H129,Gesamtaufstellung[HSP Namen],0)),"")</f>
        <v/>
      </c>
      <c r="E129" s="1" t="str">
        <f>IFERROR(INDEX(Gesamtaufstellung[Rechnungbetrag],MATCH('nach Kunden'!H129,Gesamtaufstellung[HSP Namen],0)),"")</f>
        <v/>
      </c>
      <c r="F129" s="8" t="str">
        <f t="shared" si="1"/>
        <v/>
      </c>
      <c r="G129" t="str">
        <f>IFERROR(INDEX(Verkäufer[Verkäufer],MATCH(ROUND(nach_Kunden[[#This Row],[Verkäufernr.]],0),Verkäufer[Nummer],0)),"")</f>
        <v/>
      </c>
      <c r="H129" t="str">
        <f>IFERROR(SMALL(Gesamtaufstellung[HSP Namen],ROW()-3),"")</f>
        <v/>
      </c>
    </row>
    <row r="130" spans="1:8" x14ac:dyDescent="0.2">
      <c r="A130" t="str">
        <f>IFERROR(INDEX(Gesamtaufstellung[Kd.nummer],MATCH('nach Kunden'!B130,Gesamtaufstellung[Kunde],0)),"")</f>
        <v/>
      </c>
      <c r="B130" t="str">
        <f>IFERROR(INDEX(Gesamtaufstellung[Kunde],MATCH('nach Kunden'!H130,Gesamtaufstellung[HSP Namen],0)),"")</f>
        <v/>
      </c>
      <c r="C130" s="7" t="str">
        <f>IFERROR(INDEX(Gesamtaufstellung[HSP Ums.],MATCH('nach Kunden'!H130,Gesamtaufstellung[HSP Namen],0)),"")</f>
        <v/>
      </c>
      <c r="D130" s="3" t="str">
        <f>IFERROR(INDEX(Gesamtaufstellung[Marge in %],MATCH('nach Kunden'!H130,Gesamtaufstellung[HSP Namen],0)),"")</f>
        <v/>
      </c>
      <c r="E130" s="1" t="str">
        <f>IFERROR(INDEX(Gesamtaufstellung[Rechnungbetrag],MATCH('nach Kunden'!H130,Gesamtaufstellung[HSP Namen],0)),"")</f>
        <v/>
      </c>
      <c r="F130" s="8" t="str">
        <f t="shared" si="1"/>
        <v/>
      </c>
      <c r="G130" t="str">
        <f>IFERROR(INDEX(Verkäufer[Verkäufer],MATCH(ROUND(nach_Kunden[[#This Row],[Verkäufernr.]],0),Verkäufer[Nummer],0)),"")</f>
        <v/>
      </c>
      <c r="H130" t="str">
        <f>IFERROR(SMALL(Gesamtaufstellung[HSP Namen],ROW()-3),"")</f>
        <v/>
      </c>
    </row>
    <row r="131" spans="1:8" x14ac:dyDescent="0.2">
      <c r="A131" t="str">
        <f>IFERROR(INDEX(Gesamtaufstellung[Kd.nummer],MATCH('nach Kunden'!B131,Gesamtaufstellung[Kunde],0)),"")</f>
        <v/>
      </c>
      <c r="B131" t="str">
        <f>IFERROR(INDEX(Gesamtaufstellung[Kunde],MATCH('nach Kunden'!H131,Gesamtaufstellung[HSP Namen],0)),"")</f>
        <v/>
      </c>
      <c r="C131" s="7" t="str">
        <f>IFERROR(INDEX(Gesamtaufstellung[HSP Ums.],MATCH('nach Kunden'!H131,Gesamtaufstellung[HSP Namen],0)),"")</f>
        <v/>
      </c>
      <c r="D131" s="3" t="str">
        <f>IFERROR(INDEX(Gesamtaufstellung[Marge in %],MATCH('nach Kunden'!H131,Gesamtaufstellung[HSP Namen],0)),"")</f>
        <v/>
      </c>
      <c r="E131" s="1" t="str">
        <f>IFERROR(INDEX(Gesamtaufstellung[Rechnungbetrag],MATCH('nach Kunden'!H131,Gesamtaufstellung[HSP Namen],0)),"")</f>
        <v/>
      </c>
      <c r="F131" s="8" t="str">
        <f t="shared" si="1"/>
        <v/>
      </c>
      <c r="G131" t="str">
        <f>IFERROR(INDEX(Verkäufer[Verkäufer],MATCH(ROUND(nach_Kunden[[#This Row],[Verkäufernr.]],0),Verkäufer[Nummer],0)),"")</f>
        <v/>
      </c>
      <c r="H131" t="str">
        <f>IFERROR(SMALL(Gesamtaufstellung[HSP Namen],ROW()-3),"")</f>
        <v/>
      </c>
    </row>
    <row r="132" spans="1:8" x14ac:dyDescent="0.2">
      <c r="A132" t="str">
        <f>IFERROR(INDEX(Gesamtaufstellung[Kd.nummer],MATCH('nach Kunden'!B132,Gesamtaufstellung[Kunde],0)),"")</f>
        <v/>
      </c>
      <c r="B132" t="str">
        <f>IFERROR(INDEX(Gesamtaufstellung[Kunde],MATCH('nach Kunden'!H132,Gesamtaufstellung[HSP Namen],0)),"")</f>
        <v/>
      </c>
      <c r="C132" s="7" t="str">
        <f>IFERROR(INDEX(Gesamtaufstellung[HSP Ums.],MATCH('nach Kunden'!H132,Gesamtaufstellung[HSP Namen],0)),"")</f>
        <v/>
      </c>
      <c r="D132" s="3" t="str">
        <f>IFERROR(INDEX(Gesamtaufstellung[Marge in %],MATCH('nach Kunden'!H132,Gesamtaufstellung[HSP Namen],0)),"")</f>
        <v/>
      </c>
      <c r="E132" s="1" t="str">
        <f>IFERROR(INDEX(Gesamtaufstellung[Rechnungbetrag],MATCH('nach Kunden'!H132,Gesamtaufstellung[HSP Namen],0)),"")</f>
        <v/>
      </c>
      <c r="F132" s="8" t="str">
        <f t="shared" si="1"/>
        <v/>
      </c>
      <c r="G132" t="str">
        <f>IFERROR(INDEX(Verkäufer[Verkäufer],MATCH(ROUND(nach_Kunden[[#This Row],[Verkäufernr.]],0),Verkäufer[Nummer],0)),"")</f>
        <v/>
      </c>
      <c r="H132" t="str">
        <f>IFERROR(SMALL(Gesamtaufstellung[HSP Namen],ROW()-3),"")</f>
        <v/>
      </c>
    </row>
    <row r="133" spans="1:8" x14ac:dyDescent="0.2">
      <c r="A133" t="str">
        <f>IFERROR(INDEX(Gesamtaufstellung[Kd.nummer],MATCH('nach Kunden'!B133,Gesamtaufstellung[Kunde],0)),"")</f>
        <v/>
      </c>
      <c r="B133" t="str">
        <f>IFERROR(INDEX(Gesamtaufstellung[Kunde],MATCH('nach Kunden'!H133,Gesamtaufstellung[HSP Namen],0)),"")</f>
        <v/>
      </c>
      <c r="C133" s="7" t="str">
        <f>IFERROR(INDEX(Gesamtaufstellung[HSP Ums.],MATCH('nach Kunden'!H133,Gesamtaufstellung[HSP Namen],0)),"")</f>
        <v/>
      </c>
      <c r="D133" s="3" t="str">
        <f>IFERROR(INDEX(Gesamtaufstellung[Marge in %],MATCH('nach Kunden'!H133,Gesamtaufstellung[HSP Namen],0)),"")</f>
        <v/>
      </c>
      <c r="E133" s="1" t="str">
        <f>IFERROR(INDEX(Gesamtaufstellung[Rechnungbetrag],MATCH('nach Kunden'!H133,Gesamtaufstellung[HSP Namen],0)),"")</f>
        <v/>
      </c>
      <c r="F133" s="8" t="str">
        <f t="shared" ref="F133:F183" si="2">IFERROR(LEFT(A133,2),"")</f>
        <v/>
      </c>
      <c r="G133" t="str">
        <f>IFERROR(INDEX(Verkäufer[Verkäufer],MATCH(ROUND(nach_Kunden[[#This Row],[Verkäufernr.]],0),Verkäufer[Nummer],0)),"")</f>
        <v/>
      </c>
      <c r="H133" t="str">
        <f>IFERROR(SMALL(Gesamtaufstellung[HSP Namen],ROW()-3),"")</f>
        <v/>
      </c>
    </row>
    <row r="134" spans="1:8" x14ac:dyDescent="0.2">
      <c r="A134" t="str">
        <f>IFERROR(INDEX(Gesamtaufstellung[Kd.nummer],MATCH('nach Kunden'!B134,Gesamtaufstellung[Kunde],0)),"")</f>
        <v/>
      </c>
      <c r="B134" t="str">
        <f>IFERROR(INDEX(Gesamtaufstellung[Kunde],MATCH('nach Kunden'!H134,Gesamtaufstellung[HSP Namen],0)),"")</f>
        <v/>
      </c>
      <c r="C134" s="7" t="str">
        <f>IFERROR(INDEX(Gesamtaufstellung[HSP Ums.],MATCH('nach Kunden'!H134,Gesamtaufstellung[HSP Namen],0)),"")</f>
        <v/>
      </c>
      <c r="D134" s="3" t="str">
        <f>IFERROR(INDEX(Gesamtaufstellung[Marge in %],MATCH('nach Kunden'!H134,Gesamtaufstellung[HSP Namen],0)),"")</f>
        <v/>
      </c>
      <c r="E134" s="1" t="str">
        <f>IFERROR(INDEX(Gesamtaufstellung[Rechnungbetrag],MATCH('nach Kunden'!H134,Gesamtaufstellung[HSP Namen],0)),"")</f>
        <v/>
      </c>
      <c r="F134" s="8" t="str">
        <f t="shared" si="2"/>
        <v/>
      </c>
      <c r="G134" t="str">
        <f>IFERROR(INDEX(Verkäufer[Verkäufer],MATCH(ROUND(nach_Kunden[[#This Row],[Verkäufernr.]],0),Verkäufer[Nummer],0)),"")</f>
        <v/>
      </c>
      <c r="H134" t="str">
        <f>IFERROR(SMALL(Gesamtaufstellung[HSP Namen],ROW()-3),"")</f>
        <v/>
      </c>
    </row>
    <row r="135" spans="1:8" x14ac:dyDescent="0.2">
      <c r="A135" t="str">
        <f>IFERROR(INDEX(Gesamtaufstellung[Kd.nummer],MATCH('nach Kunden'!B135,Gesamtaufstellung[Kunde],0)),"")</f>
        <v/>
      </c>
      <c r="B135" t="str">
        <f>IFERROR(INDEX(Gesamtaufstellung[Kunde],MATCH('nach Kunden'!H135,Gesamtaufstellung[HSP Namen],0)),"")</f>
        <v/>
      </c>
      <c r="C135" s="7" t="str">
        <f>IFERROR(INDEX(Gesamtaufstellung[HSP Ums.],MATCH('nach Kunden'!H135,Gesamtaufstellung[HSP Namen],0)),"")</f>
        <v/>
      </c>
      <c r="D135" s="3" t="str">
        <f>IFERROR(INDEX(Gesamtaufstellung[Marge in %],MATCH('nach Kunden'!H135,Gesamtaufstellung[HSP Namen],0)),"")</f>
        <v/>
      </c>
      <c r="E135" s="1" t="str">
        <f>IFERROR(INDEX(Gesamtaufstellung[Rechnungbetrag],MATCH('nach Kunden'!H135,Gesamtaufstellung[HSP Namen],0)),"")</f>
        <v/>
      </c>
      <c r="F135" s="8" t="str">
        <f t="shared" si="2"/>
        <v/>
      </c>
      <c r="G135" t="str">
        <f>IFERROR(INDEX(Verkäufer[Verkäufer],MATCH(ROUND(nach_Kunden[[#This Row],[Verkäufernr.]],0),Verkäufer[Nummer],0)),"")</f>
        <v/>
      </c>
      <c r="H135" t="str">
        <f>IFERROR(SMALL(Gesamtaufstellung[HSP Namen],ROW()-3),"")</f>
        <v/>
      </c>
    </row>
    <row r="136" spans="1:8" x14ac:dyDescent="0.2">
      <c r="A136" t="str">
        <f>IFERROR(INDEX(Gesamtaufstellung[Kd.nummer],MATCH('nach Kunden'!B136,Gesamtaufstellung[Kunde],0)),"")</f>
        <v/>
      </c>
      <c r="B136" t="str">
        <f>IFERROR(INDEX(Gesamtaufstellung[Kunde],MATCH('nach Kunden'!H136,Gesamtaufstellung[HSP Namen],0)),"")</f>
        <v/>
      </c>
      <c r="C136" s="7" t="str">
        <f>IFERROR(INDEX(Gesamtaufstellung[HSP Ums.],MATCH('nach Kunden'!H136,Gesamtaufstellung[HSP Namen],0)),"")</f>
        <v/>
      </c>
      <c r="D136" s="3" t="str">
        <f>IFERROR(INDEX(Gesamtaufstellung[Marge in %],MATCH('nach Kunden'!H136,Gesamtaufstellung[HSP Namen],0)),"")</f>
        <v/>
      </c>
      <c r="E136" s="1" t="str">
        <f>IFERROR(INDEX(Gesamtaufstellung[Rechnungbetrag],MATCH('nach Kunden'!H136,Gesamtaufstellung[HSP Namen],0)),"")</f>
        <v/>
      </c>
      <c r="F136" s="8" t="str">
        <f t="shared" si="2"/>
        <v/>
      </c>
      <c r="G136" t="str">
        <f>IFERROR(INDEX(Verkäufer[Verkäufer],MATCH(ROUND(nach_Kunden[[#This Row],[Verkäufernr.]],0),Verkäufer[Nummer],0)),"")</f>
        <v/>
      </c>
      <c r="H136" t="str">
        <f>IFERROR(SMALL(Gesamtaufstellung[HSP Namen],ROW()-3),"")</f>
        <v/>
      </c>
    </row>
    <row r="137" spans="1:8" x14ac:dyDescent="0.2">
      <c r="A137" t="str">
        <f>IFERROR(INDEX(Gesamtaufstellung[Kd.nummer],MATCH('nach Kunden'!B137,Gesamtaufstellung[Kunde],0)),"")</f>
        <v/>
      </c>
      <c r="B137" t="str">
        <f>IFERROR(INDEX(Gesamtaufstellung[Kunde],MATCH('nach Kunden'!H137,Gesamtaufstellung[HSP Namen],0)),"")</f>
        <v/>
      </c>
      <c r="C137" s="7" t="str">
        <f>IFERROR(INDEX(Gesamtaufstellung[HSP Ums.],MATCH('nach Kunden'!H137,Gesamtaufstellung[HSP Namen],0)),"")</f>
        <v/>
      </c>
      <c r="D137" s="3" t="str">
        <f>IFERROR(INDEX(Gesamtaufstellung[Marge in %],MATCH('nach Kunden'!H137,Gesamtaufstellung[HSP Namen],0)),"")</f>
        <v/>
      </c>
      <c r="E137" s="1" t="str">
        <f>IFERROR(INDEX(Gesamtaufstellung[Rechnungbetrag],MATCH('nach Kunden'!H137,Gesamtaufstellung[HSP Namen],0)),"")</f>
        <v/>
      </c>
      <c r="F137" s="8" t="str">
        <f t="shared" si="2"/>
        <v/>
      </c>
      <c r="G137" t="str">
        <f>IFERROR(INDEX(Verkäufer[Verkäufer],MATCH(ROUND(nach_Kunden[[#This Row],[Verkäufernr.]],0),Verkäufer[Nummer],0)),"")</f>
        <v/>
      </c>
      <c r="H137" t="str">
        <f>IFERROR(SMALL(Gesamtaufstellung[HSP Namen],ROW()-3),"")</f>
        <v/>
      </c>
    </row>
    <row r="138" spans="1:8" x14ac:dyDescent="0.2">
      <c r="A138" t="str">
        <f>IFERROR(INDEX(Gesamtaufstellung[Kd.nummer],MATCH('nach Kunden'!B138,Gesamtaufstellung[Kunde],0)),"")</f>
        <v/>
      </c>
      <c r="B138" t="str">
        <f>IFERROR(INDEX(Gesamtaufstellung[Kunde],MATCH('nach Kunden'!H138,Gesamtaufstellung[HSP Namen],0)),"")</f>
        <v/>
      </c>
      <c r="C138" s="7" t="str">
        <f>IFERROR(INDEX(Gesamtaufstellung[HSP Ums.],MATCH('nach Kunden'!H138,Gesamtaufstellung[HSP Namen],0)),"")</f>
        <v/>
      </c>
      <c r="D138" s="3" t="str">
        <f>IFERROR(INDEX(Gesamtaufstellung[Marge in %],MATCH('nach Kunden'!H138,Gesamtaufstellung[HSP Namen],0)),"")</f>
        <v/>
      </c>
      <c r="E138" s="1" t="str">
        <f>IFERROR(INDEX(Gesamtaufstellung[Rechnungbetrag],MATCH('nach Kunden'!H138,Gesamtaufstellung[HSP Namen],0)),"")</f>
        <v/>
      </c>
      <c r="F138" s="8" t="str">
        <f t="shared" si="2"/>
        <v/>
      </c>
      <c r="G138" t="str">
        <f>IFERROR(INDEX(Verkäufer[Verkäufer],MATCH(ROUND(nach_Kunden[[#This Row],[Verkäufernr.]],0),Verkäufer[Nummer],0)),"")</f>
        <v/>
      </c>
      <c r="H138" t="str">
        <f>IFERROR(SMALL(Gesamtaufstellung[HSP Namen],ROW()-3),"")</f>
        <v/>
      </c>
    </row>
    <row r="139" spans="1:8" x14ac:dyDescent="0.2">
      <c r="A139" t="str">
        <f>IFERROR(INDEX(Gesamtaufstellung[Kd.nummer],MATCH('nach Kunden'!B139,Gesamtaufstellung[Kunde],0)),"")</f>
        <v/>
      </c>
      <c r="B139" t="str">
        <f>IFERROR(INDEX(Gesamtaufstellung[Kunde],MATCH('nach Kunden'!H139,Gesamtaufstellung[HSP Namen],0)),"")</f>
        <v/>
      </c>
      <c r="C139" s="7" t="str">
        <f>IFERROR(INDEX(Gesamtaufstellung[HSP Ums.],MATCH('nach Kunden'!H139,Gesamtaufstellung[HSP Namen],0)),"")</f>
        <v/>
      </c>
      <c r="D139" s="3" t="str">
        <f>IFERROR(INDEX(Gesamtaufstellung[Marge in %],MATCH('nach Kunden'!H139,Gesamtaufstellung[HSP Namen],0)),"")</f>
        <v/>
      </c>
      <c r="E139" s="1" t="str">
        <f>IFERROR(INDEX(Gesamtaufstellung[Rechnungbetrag],MATCH('nach Kunden'!H139,Gesamtaufstellung[HSP Namen],0)),"")</f>
        <v/>
      </c>
      <c r="F139" s="8" t="str">
        <f t="shared" si="2"/>
        <v/>
      </c>
      <c r="G139" t="str">
        <f>IFERROR(INDEX(Verkäufer[Verkäufer],MATCH(ROUND(nach_Kunden[[#This Row],[Verkäufernr.]],0),Verkäufer[Nummer],0)),"")</f>
        <v/>
      </c>
      <c r="H139" t="str">
        <f>IFERROR(SMALL(Gesamtaufstellung[HSP Namen],ROW()-3),"")</f>
        <v/>
      </c>
    </row>
    <row r="140" spans="1:8" x14ac:dyDescent="0.2">
      <c r="A140" t="str">
        <f>IFERROR(INDEX(Gesamtaufstellung[Kd.nummer],MATCH('nach Kunden'!B140,Gesamtaufstellung[Kunde],0)),"")</f>
        <v/>
      </c>
      <c r="B140" t="str">
        <f>IFERROR(INDEX(Gesamtaufstellung[Kunde],MATCH('nach Kunden'!H140,Gesamtaufstellung[HSP Namen],0)),"")</f>
        <v/>
      </c>
      <c r="C140" s="7" t="str">
        <f>IFERROR(INDEX(Gesamtaufstellung[HSP Ums.],MATCH('nach Kunden'!H140,Gesamtaufstellung[HSP Namen],0)),"")</f>
        <v/>
      </c>
      <c r="D140" s="3" t="str">
        <f>IFERROR(INDEX(Gesamtaufstellung[Marge in %],MATCH('nach Kunden'!H140,Gesamtaufstellung[HSP Namen],0)),"")</f>
        <v/>
      </c>
      <c r="E140" s="1" t="str">
        <f>IFERROR(INDEX(Gesamtaufstellung[Rechnungbetrag],MATCH('nach Kunden'!H140,Gesamtaufstellung[HSP Namen],0)),"")</f>
        <v/>
      </c>
      <c r="F140" s="8" t="str">
        <f t="shared" si="2"/>
        <v/>
      </c>
      <c r="G140" t="str">
        <f>IFERROR(INDEX(Verkäufer[Verkäufer],MATCH(ROUND(nach_Kunden[[#This Row],[Verkäufernr.]],0),Verkäufer[Nummer],0)),"")</f>
        <v/>
      </c>
      <c r="H140" t="str">
        <f>IFERROR(SMALL(Gesamtaufstellung[HSP Namen],ROW()-3),"")</f>
        <v/>
      </c>
    </row>
    <row r="141" spans="1:8" x14ac:dyDescent="0.2">
      <c r="A141" t="str">
        <f>IFERROR(INDEX(Gesamtaufstellung[Kd.nummer],MATCH('nach Kunden'!B141,Gesamtaufstellung[Kunde],0)),"")</f>
        <v/>
      </c>
      <c r="B141" t="str">
        <f>IFERROR(INDEX(Gesamtaufstellung[Kunde],MATCH('nach Kunden'!H141,Gesamtaufstellung[HSP Namen],0)),"")</f>
        <v/>
      </c>
      <c r="C141" s="7" t="str">
        <f>IFERROR(INDEX(Gesamtaufstellung[HSP Ums.],MATCH('nach Kunden'!H141,Gesamtaufstellung[HSP Namen],0)),"")</f>
        <v/>
      </c>
      <c r="D141" s="3" t="str">
        <f>IFERROR(INDEX(Gesamtaufstellung[Marge in %],MATCH('nach Kunden'!H141,Gesamtaufstellung[HSP Namen],0)),"")</f>
        <v/>
      </c>
      <c r="E141" s="1" t="str">
        <f>IFERROR(INDEX(Gesamtaufstellung[Rechnungbetrag],MATCH('nach Kunden'!H141,Gesamtaufstellung[HSP Namen],0)),"")</f>
        <v/>
      </c>
      <c r="F141" s="8" t="str">
        <f t="shared" si="2"/>
        <v/>
      </c>
      <c r="G141" t="str">
        <f>IFERROR(INDEX(Verkäufer[Verkäufer],MATCH(ROUND(nach_Kunden[[#This Row],[Verkäufernr.]],0),Verkäufer[Nummer],0)),"")</f>
        <v/>
      </c>
      <c r="H141" t="str">
        <f>IFERROR(SMALL(Gesamtaufstellung[HSP Namen],ROW()-3),"")</f>
        <v/>
      </c>
    </row>
    <row r="142" spans="1:8" x14ac:dyDescent="0.2">
      <c r="A142" t="str">
        <f>IFERROR(INDEX(Gesamtaufstellung[Kd.nummer],MATCH('nach Kunden'!B142,Gesamtaufstellung[Kunde],0)),"")</f>
        <v/>
      </c>
      <c r="B142" t="str">
        <f>IFERROR(INDEX(Gesamtaufstellung[Kunde],MATCH('nach Kunden'!H142,Gesamtaufstellung[HSP Namen],0)),"")</f>
        <v/>
      </c>
      <c r="C142" s="7" t="str">
        <f>IFERROR(INDEX(Gesamtaufstellung[HSP Ums.],MATCH('nach Kunden'!H142,Gesamtaufstellung[HSP Namen],0)),"")</f>
        <v/>
      </c>
      <c r="D142" s="3" t="str">
        <f>IFERROR(INDEX(Gesamtaufstellung[Marge in %],MATCH('nach Kunden'!H142,Gesamtaufstellung[HSP Namen],0)),"")</f>
        <v/>
      </c>
      <c r="E142" s="1" t="str">
        <f>IFERROR(INDEX(Gesamtaufstellung[Rechnungbetrag],MATCH('nach Kunden'!H142,Gesamtaufstellung[HSP Namen],0)),"")</f>
        <v/>
      </c>
      <c r="F142" s="8" t="str">
        <f t="shared" si="2"/>
        <v/>
      </c>
      <c r="G142" t="str">
        <f>IFERROR(INDEX(Verkäufer[Verkäufer],MATCH(ROUND(nach_Kunden[[#This Row],[Verkäufernr.]],0),Verkäufer[Nummer],0)),"")</f>
        <v/>
      </c>
      <c r="H142" t="str">
        <f>IFERROR(SMALL(Gesamtaufstellung[HSP Namen],ROW()-3),"")</f>
        <v/>
      </c>
    </row>
    <row r="143" spans="1:8" x14ac:dyDescent="0.2">
      <c r="A143" t="str">
        <f>IFERROR(INDEX(Gesamtaufstellung[Kd.nummer],MATCH('nach Kunden'!B143,Gesamtaufstellung[Kunde],0)),"")</f>
        <v/>
      </c>
      <c r="B143" t="str">
        <f>IFERROR(INDEX(Gesamtaufstellung[Kunde],MATCH('nach Kunden'!H143,Gesamtaufstellung[HSP Namen],0)),"")</f>
        <v/>
      </c>
      <c r="C143" s="7" t="str">
        <f>IFERROR(INDEX(Gesamtaufstellung[HSP Ums.],MATCH('nach Kunden'!H143,Gesamtaufstellung[HSP Namen],0)),"")</f>
        <v/>
      </c>
      <c r="D143" s="3" t="str">
        <f>IFERROR(INDEX(Gesamtaufstellung[Marge in %],MATCH('nach Kunden'!H143,Gesamtaufstellung[HSP Namen],0)),"")</f>
        <v/>
      </c>
      <c r="E143" s="1" t="str">
        <f>IFERROR(INDEX(Gesamtaufstellung[Rechnungbetrag],MATCH('nach Kunden'!H143,Gesamtaufstellung[HSP Namen],0)),"")</f>
        <v/>
      </c>
      <c r="F143" s="8" t="str">
        <f t="shared" si="2"/>
        <v/>
      </c>
      <c r="G143" t="str">
        <f>IFERROR(INDEX(Verkäufer[Verkäufer],MATCH(ROUND(nach_Kunden[[#This Row],[Verkäufernr.]],0),Verkäufer[Nummer],0)),"")</f>
        <v/>
      </c>
      <c r="H143" t="str">
        <f>IFERROR(SMALL(Gesamtaufstellung[HSP Namen],ROW()-3),"")</f>
        <v/>
      </c>
    </row>
    <row r="144" spans="1:8" x14ac:dyDescent="0.2">
      <c r="A144" t="str">
        <f>IFERROR(INDEX(Gesamtaufstellung[Kd.nummer],MATCH('nach Kunden'!B144,Gesamtaufstellung[Kunde],0)),"")</f>
        <v/>
      </c>
      <c r="B144" t="str">
        <f>IFERROR(INDEX(Gesamtaufstellung[Kunde],MATCH('nach Kunden'!H144,Gesamtaufstellung[HSP Namen],0)),"")</f>
        <v/>
      </c>
      <c r="C144" s="7" t="str">
        <f>IFERROR(INDEX(Gesamtaufstellung[HSP Ums.],MATCH('nach Kunden'!H144,Gesamtaufstellung[HSP Namen],0)),"")</f>
        <v/>
      </c>
      <c r="D144" s="3" t="str">
        <f>IFERROR(INDEX(Gesamtaufstellung[Marge in %],MATCH('nach Kunden'!H144,Gesamtaufstellung[HSP Namen],0)),"")</f>
        <v/>
      </c>
      <c r="E144" s="1" t="str">
        <f>IFERROR(INDEX(Gesamtaufstellung[Rechnungbetrag],MATCH('nach Kunden'!H144,Gesamtaufstellung[HSP Namen],0)),"")</f>
        <v/>
      </c>
      <c r="F144" s="8" t="str">
        <f t="shared" si="2"/>
        <v/>
      </c>
      <c r="G144" t="str">
        <f>IFERROR(INDEX(Verkäufer[Verkäufer],MATCH(ROUND(nach_Kunden[[#This Row],[Verkäufernr.]],0),Verkäufer[Nummer],0)),"")</f>
        <v/>
      </c>
      <c r="H144" t="str">
        <f>IFERROR(SMALL(Gesamtaufstellung[HSP Namen],ROW()-3),"")</f>
        <v/>
      </c>
    </row>
    <row r="145" spans="1:8" x14ac:dyDescent="0.2">
      <c r="A145" t="str">
        <f>IFERROR(INDEX(Gesamtaufstellung[Kd.nummer],MATCH('nach Kunden'!B145,Gesamtaufstellung[Kunde],0)),"")</f>
        <v/>
      </c>
      <c r="B145" t="str">
        <f>IFERROR(INDEX(Gesamtaufstellung[Kunde],MATCH('nach Kunden'!H145,Gesamtaufstellung[HSP Namen],0)),"")</f>
        <v/>
      </c>
      <c r="C145" s="7" t="str">
        <f>IFERROR(INDEX(Gesamtaufstellung[HSP Ums.],MATCH('nach Kunden'!H145,Gesamtaufstellung[HSP Namen],0)),"")</f>
        <v/>
      </c>
      <c r="D145" s="3" t="str">
        <f>IFERROR(INDEX(Gesamtaufstellung[Marge in %],MATCH('nach Kunden'!H145,Gesamtaufstellung[HSP Namen],0)),"")</f>
        <v/>
      </c>
      <c r="E145" s="1" t="str">
        <f>IFERROR(INDEX(Gesamtaufstellung[Rechnungbetrag],MATCH('nach Kunden'!H145,Gesamtaufstellung[HSP Namen],0)),"")</f>
        <v/>
      </c>
      <c r="F145" s="8" t="str">
        <f t="shared" si="2"/>
        <v/>
      </c>
      <c r="G145" t="str">
        <f>IFERROR(INDEX(Verkäufer[Verkäufer],MATCH(ROUND(nach_Kunden[[#This Row],[Verkäufernr.]],0),Verkäufer[Nummer],0)),"")</f>
        <v/>
      </c>
      <c r="H145" t="str">
        <f>IFERROR(SMALL(Gesamtaufstellung[HSP Namen],ROW()-3),"")</f>
        <v/>
      </c>
    </row>
    <row r="146" spans="1:8" x14ac:dyDescent="0.2">
      <c r="A146" t="str">
        <f>IFERROR(INDEX(Gesamtaufstellung[Kd.nummer],MATCH('nach Kunden'!B146,Gesamtaufstellung[Kunde],0)),"")</f>
        <v/>
      </c>
      <c r="B146" t="str">
        <f>IFERROR(INDEX(Gesamtaufstellung[Kunde],MATCH('nach Kunden'!H146,Gesamtaufstellung[HSP Namen],0)),"")</f>
        <v/>
      </c>
      <c r="C146" s="7" t="str">
        <f>IFERROR(INDEX(Gesamtaufstellung[HSP Ums.],MATCH('nach Kunden'!H146,Gesamtaufstellung[HSP Namen],0)),"")</f>
        <v/>
      </c>
      <c r="D146" s="3" t="str">
        <f>IFERROR(INDEX(Gesamtaufstellung[Marge in %],MATCH('nach Kunden'!H146,Gesamtaufstellung[HSP Namen],0)),"")</f>
        <v/>
      </c>
      <c r="E146" s="1" t="str">
        <f>IFERROR(INDEX(Gesamtaufstellung[Rechnungbetrag],MATCH('nach Kunden'!H146,Gesamtaufstellung[HSP Namen],0)),"")</f>
        <v/>
      </c>
      <c r="F146" s="8" t="str">
        <f t="shared" si="2"/>
        <v/>
      </c>
      <c r="G146" t="str">
        <f>IFERROR(INDEX(Verkäufer[Verkäufer],MATCH(ROUND(nach_Kunden[[#This Row],[Verkäufernr.]],0),Verkäufer[Nummer],0)),"")</f>
        <v/>
      </c>
      <c r="H146" t="str">
        <f>IFERROR(SMALL(Gesamtaufstellung[HSP Namen],ROW()-3),"")</f>
        <v/>
      </c>
    </row>
    <row r="147" spans="1:8" x14ac:dyDescent="0.2">
      <c r="A147" t="str">
        <f>IFERROR(INDEX(Gesamtaufstellung[Kd.nummer],MATCH('nach Kunden'!B147,Gesamtaufstellung[Kunde],0)),"")</f>
        <v/>
      </c>
      <c r="B147" t="str">
        <f>IFERROR(INDEX(Gesamtaufstellung[Kunde],MATCH('nach Kunden'!H147,Gesamtaufstellung[HSP Namen],0)),"")</f>
        <v/>
      </c>
      <c r="C147" s="7" t="str">
        <f>IFERROR(INDEX(Gesamtaufstellung[HSP Ums.],MATCH('nach Kunden'!H147,Gesamtaufstellung[HSP Namen],0)),"")</f>
        <v/>
      </c>
      <c r="D147" s="3" t="str">
        <f>IFERROR(INDEX(Gesamtaufstellung[Marge in %],MATCH('nach Kunden'!H147,Gesamtaufstellung[HSP Namen],0)),"")</f>
        <v/>
      </c>
      <c r="E147" s="1" t="str">
        <f>IFERROR(INDEX(Gesamtaufstellung[Rechnungbetrag],MATCH('nach Kunden'!H147,Gesamtaufstellung[HSP Namen],0)),"")</f>
        <v/>
      </c>
      <c r="F147" s="8" t="str">
        <f t="shared" si="2"/>
        <v/>
      </c>
      <c r="G147" t="str">
        <f>IFERROR(INDEX(Verkäufer[Verkäufer],MATCH(ROUND(nach_Kunden[[#This Row],[Verkäufernr.]],0),Verkäufer[Nummer],0)),"")</f>
        <v/>
      </c>
      <c r="H147" t="str">
        <f>IFERROR(SMALL(Gesamtaufstellung[HSP Namen],ROW()-3),"")</f>
        <v/>
      </c>
    </row>
    <row r="148" spans="1:8" x14ac:dyDescent="0.2">
      <c r="A148" t="str">
        <f>IFERROR(INDEX(Gesamtaufstellung[Kd.nummer],MATCH('nach Kunden'!B148,Gesamtaufstellung[Kunde],0)),"")</f>
        <v/>
      </c>
      <c r="B148" t="str">
        <f>IFERROR(INDEX(Gesamtaufstellung[Kunde],MATCH('nach Kunden'!H148,Gesamtaufstellung[HSP Namen],0)),"")</f>
        <v/>
      </c>
      <c r="C148" s="7" t="str">
        <f>IFERROR(INDEX(Gesamtaufstellung[HSP Ums.],MATCH('nach Kunden'!H148,Gesamtaufstellung[HSP Namen],0)),"")</f>
        <v/>
      </c>
      <c r="D148" s="3" t="str">
        <f>IFERROR(INDEX(Gesamtaufstellung[Marge in %],MATCH('nach Kunden'!H148,Gesamtaufstellung[HSP Namen],0)),"")</f>
        <v/>
      </c>
      <c r="E148" s="1" t="str">
        <f>IFERROR(INDEX(Gesamtaufstellung[Rechnungbetrag],MATCH('nach Kunden'!H148,Gesamtaufstellung[HSP Namen],0)),"")</f>
        <v/>
      </c>
      <c r="F148" s="8" t="str">
        <f t="shared" si="2"/>
        <v/>
      </c>
      <c r="G148" t="str">
        <f>IFERROR(INDEX(Verkäufer[Verkäufer],MATCH(ROUND(nach_Kunden[[#This Row],[Verkäufernr.]],0),Verkäufer[Nummer],0)),"")</f>
        <v/>
      </c>
      <c r="H148" t="str">
        <f>IFERROR(SMALL(Gesamtaufstellung[HSP Namen],ROW()-3),"")</f>
        <v/>
      </c>
    </row>
    <row r="149" spans="1:8" x14ac:dyDescent="0.2">
      <c r="A149" t="str">
        <f>IFERROR(INDEX(Gesamtaufstellung[Kd.nummer],MATCH('nach Kunden'!B149,Gesamtaufstellung[Kunde],0)),"")</f>
        <v/>
      </c>
      <c r="B149" t="str">
        <f>IFERROR(INDEX(Gesamtaufstellung[Kunde],MATCH('nach Kunden'!H149,Gesamtaufstellung[HSP Namen],0)),"")</f>
        <v/>
      </c>
      <c r="C149" s="7" t="str">
        <f>IFERROR(INDEX(Gesamtaufstellung[HSP Ums.],MATCH('nach Kunden'!H149,Gesamtaufstellung[HSP Namen],0)),"")</f>
        <v/>
      </c>
      <c r="D149" s="3" t="str">
        <f>IFERROR(INDEX(Gesamtaufstellung[Marge in %],MATCH('nach Kunden'!H149,Gesamtaufstellung[HSP Namen],0)),"")</f>
        <v/>
      </c>
      <c r="E149" s="1" t="str">
        <f>IFERROR(INDEX(Gesamtaufstellung[Rechnungbetrag],MATCH('nach Kunden'!H149,Gesamtaufstellung[HSP Namen],0)),"")</f>
        <v/>
      </c>
      <c r="F149" s="8" t="str">
        <f t="shared" si="2"/>
        <v/>
      </c>
      <c r="G149" t="str">
        <f>IFERROR(INDEX(Verkäufer[Verkäufer],MATCH(ROUND(nach_Kunden[[#This Row],[Verkäufernr.]],0),Verkäufer[Nummer],0)),"")</f>
        <v/>
      </c>
      <c r="H149" t="str">
        <f>IFERROR(SMALL(Gesamtaufstellung[HSP Namen],ROW()-3),"")</f>
        <v/>
      </c>
    </row>
    <row r="150" spans="1:8" x14ac:dyDescent="0.2">
      <c r="A150" t="str">
        <f>IFERROR(INDEX(Gesamtaufstellung[Kd.nummer],MATCH('nach Kunden'!B150,Gesamtaufstellung[Kunde],0)),"")</f>
        <v/>
      </c>
      <c r="B150" t="str">
        <f>IFERROR(INDEX(Gesamtaufstellung[Kunde],MATCH('nach Kunden'!H150,Gesamtaufstellung[HSP Namen],0)),"")</f>
        <v/>
      </c>
      <c r="C150" s="7" t="str">
        <f>IFERROR(INDEX(Gesamtaufstellung[HSP Ums.],MATCH('nach Kunden'!H150,Gesamtaufstellung[HSP Namen],0)),"")</f>
        <v/>
      </c>
      <c r="D150" s="3" t="str">
        <f>IFERROR(INDEX(Gesamtaufstellung[Marge in %],MATCH('nach Kunden'!H150,Gesamtaufstellung[HSP Namen],0)),"")</f>
        <v/>
      </c>
      <c r="E150" s="1" t="str">
        <f>IFERROR(INDEX(Gesamtaufstellung[Rechnungbetrag],MATCH('nach Kunden'!H150,Gesamtaufstellung[HSP Namen],0)),"")</f>
        <v/>
      </c>
      <c r="F150" s="8" t="str">
        <f t="shared" si="2"/>
        <v/>
      </c>
      <c r="G150" t="str">
        <f>IFERROR(INDEX(Verkäufer[Verkäufer],MATCH(ROUND(nach_Kunden[[#This Row],[Verkäufernr.]],0),Verkäufer[Nummer],0)),"")</f>
        <v/>
      </c>
      <c r="H150" t="str">
        <f>IFERROR(SMALL(Gesamtaufstellung[HSP Namen],ROW()-3),"")</f>
        <v/>
      </c>
    </row>
    <row r="151" spans="1:8" x14ac:dyDescent="0.2">
      <c r="A151" t="str">
        <f>IFERROR(INDEX(Gesamtaufstellung[Kd.nummer],MATCH('nach Kunden'!B151,Gesamtaufstellung[Kunde],0)),"")</f>
        <v/>
      </c>
      <c r="B151" t="str">
        <f>IFERROR(INDEX(Gesamtaufstellung[Kunde],MATCH('nach Kunden'!H151,Gesamtaufstellung[HSP Namen],0)),"")</f>
        <v/>
      </c>
      <c r="C151" s="7" t="str">
        <f>IFERROR(INDEX(Gesamtaufstellung[HSP Ums.],MATCH('nach Kunden'!H151,Gesamtaufstellung[HSP Namen],0)),"")</f>
        <v/>
      </c>
      <c r="D151" s="3" t="str">
        <f>IFERROR(INDEX(Gesamtaufstellung[Marge in %],MATCH('nach Kunden'!H151,Gesamtaufstellung[HSP Namen],0)),"")</f>
        <v/>
      </c>
      <c r="E151" s="1" t="str">
        <f>IFERROR(INDEX(Gesamtaufstellung[Rechnungbetrag],MATCH('nach Kunden'!H151,Gesamtaufstellung[HSP Namen],0)),"")</f>
        <v/>
      </c>
      <c r="F151" s="8" t="str">
        <f t="shared" si="2"/>
        <v/>
      </c>
      <c r="G151" t="str">
        <f>IFERROR(INDEX(Verkäufer[Verkäufer],MATCH(ROUND(nach_Kunden[[#This Row],[Verkäufernr.]],0),Verkäufer[Nummer],0)),"")</f>
        <v/>
      </c>
      <c r="H151" t="str">
        <f>IFERROR(SMALL(Gesamtaufstellung[HSP Namen],ROW()-3),"")</f>
        <v/>
      </c>
    </row>
    <row r="152" spans="1:8" x14ac:dyDescent="0.2">
      <c r="A152" t="str">
        <f>IFERROR(INDEX(Gesamtaufstellung[Kd.nummer],MATCH('nach Kunden'!B152,Gesamtaufstellung[Kunde],0)),"")</f>
        <v/>
      </c>
      <c r="B152" t="str">
        <f>IFERROR(INDEX(Gesamtaufstellung[Kunde],MATCH('nach Kunden'!H152,Gesamtaufstellung[HSP Namen],0)),"")</f>
        <v/>
      </c>
      <c r="C152" s="7" t="str">
        <f>IFERROR(INDEX(Gesamtaufstellung[HSP Ums.],MATCH('nach Kunden'!H152,Gesamtaufstellung[HSP Namen],0)),"")</f>
        <v/>
      </c>
      <c r="D152" s="3" t="str">
        <f>IFERROR(INDEX(Gesamtaufstellung[Marge in %],MATCH('nach Kunden'!H152,Gesamtaufstellung[HSP Namen],0)),"")</f>
        <v/>
      </c>
      <c r="E152" s="1" t="str">
        <f>IFERROR(INDEX(Gesamtaufstellung[Rechnungbetrag],MATCH('nach Kunden'!H152,Gesamtaufstellung[HSP Namen],0)),"")</f>
        <v/>
      </c>
      <c r="F152" s="8" t="str">
        <f t="shared" si="2"/>
        <v/>
      </c>
      <c r="G152" t="str">
        <f>IFERROR(INDEX(Verkäufer[Verkäufer],MATCH(ROUND(nach_Kunden[[#This Row],[Verkäufernr.]],0),Verkäufer[Nummer],0)),"")</f>
        <v/>
      </c>
      <c r="H152" t="str">
        <f>IFERROR(SMALL(Gesamtaufstellung[HSP Namen],ROW()-3),"")</f>
        <v/>
      </c>
    </row>
    <row r="153" spans="1:8" x14ac:dyDescent="0.2">
      <c r="A153" t="str">
        <f>IFERROR(INDEX(Gesamtaufstellung[Kd.nummer],MATCH('nach Kunden'!B153,Gesamtaufstellung[Kunde],0)),"")</f>
        <v/>
      </c>
      <c r="B153" t="str">
        <f>IFERROR(INDEX(Gesamtaufstellung[Kunde],MATCH('nach Kunden'!H153,Gesamtaufstellung[HSP Namen],0)),"")</f>
        <v/>
      </c>
      <c r="C153" s="7" t="str">
        <f>IFERROR(INDEX(Gesamtaufstellung[HSP Ums.],MATCH('nach Kunden'!H153,Gesamtaufstellung[HSP Namen],0)),"")</f>
        <v/>
      </c>
      <c r="D153" s="3" t="str">
        <f>IFERROR(INDEX(Gesamtaufstellung[Marge in %],MATCH('nach Kunden'!H153,Gesamtaufstellung[HSP Namen],0)),"")</f>
        <v/>
      </c>
      <c r="E153" s="1" t="str">
        <f>IFERROR(INDEX(Gesamtaufstellung[Rechnungbetrag],MATCH('nach Kunden'!H153,Gesamtaufstellung[HSP Namen],0)),"")</f>
        <v/>
      </c>
      <c r="F153" s="8" t="str">
        <f t="shared" si="2"/>
        <v/>
      </c>
      <c r="G153" t="str">
        <f>IFERROR(INDEX(Verkäufer[Verkäufer],MATCH(ROUND(nach_Kunden[[#This Row],[Verkäufernr.]],0),Verkäufer[Nummer],0)),"")</f>
        <v/>
      </c>
      <c r="H153" t="str">
        <f>IFERROR(SMALL(Gesamtaufstellung[HSP Namen],ROW()-3),"")</f>
        <v/>
      </c>
    </row>
    <row r="154" spans="1:8" x14ac:dyDescent="0.2">
      <c r="A154" t="str">
        <f>IFERROR(INDEX(Gesamtaufstellung[Kd.nummer],MATCH('nach Kunden'!B154,Gesamtaufstellung[Kunde],0)),"")</f>
        <v/>
      </c>
      <c r="B154" t="str">
        <f>IFERROR(INDEX(Gesamtaufstellung[Kunde],MATCH('nach Kunden'!H154,Gesamtaufstellung[HSP Namen],0)),"")</f>
        <v/>
      </c>
      <c r="C154" s="7" t="str">
        <f>IFERROR(INDEX(Gesamtaufstellung[HSP Ums.],MATCH('nach Kunden'!H154,Gesamtaufstellung[HSP Namen],0)),"")</f>
        <v/>
      </c>
      <c r="D154" s="3" t="str">
        <f>IFERROR(INDEX(Gesamtaufstellung[Marge in %],MATCH('nach Kunden'!H154,Gesamtaufstellung[HSP Namen],0)),"")</f>
        <v/>
      </c>
      <c r="E154" s="1" t="str">
        <f>IFERROR(INDEX(Gesamtaufstellung[Rechnungbetrag],MATCH('nach Kunden'!H154,Gesamtaufstellung[HSP Namen],0)),"")</f>
        <v/>
      </c>
      <c r="F154" s="8" t="str">
        <f t="shared" si="2"/>
        <v/>
      </c>
      <c r="G154" t="str">
        <f>IFERROR(INDEX(Verkäufer[Verkäufer],MATCH(ROUND(nach_Kunden[[#This Row],[Verkäufernr.]],0),Verkäufer[Nummer],0)),"")</f>
        <v/>
      </c>
      <c r="H154" t="str">
        <f>IFERROR(SMALL(Gesamtaufstellung[HSP Namen],ROW()-3),"")</f>
        <v/>
      </c>
    </row>
    <row r="155" spans="1:8" x14ac:dyDescent="0.2">
      <c r="A155" t="str">
        <f>IFERROR(INDEX(Gesamtaufstellung[Kd.nummer],MATCH('nach Kunden'!B155,Gesamtaufstellung[Kunde],0)),"")</f>
        <v/>
      </c>
      <c r="B155" t="str">
        <f>IFERROR(INDEX(Gesamtaufstellung[Kunde],MATCH('nach Kunden'!H155,Gesamtaufstellung[HSP Namen],0)),"")</f>
        <v/>
      </c>
      <c r="C155" s="7" t="str">
        <f>IFERROR(INDEX(Gesamtaufstellung[HSP Ums.],MATCH('nach Kunden'!H155,Gesamtaufstellung[HSP Namen],0)),"")</f>
        <v/>
      </c>
      <c r="D155" s="3" t="str">
        <f>IFERROR(INDEX(Gesamtaufstellung[Marge in %],MATCH('nach Kunden'!H155,Gesamtaufstellung[HSP Namen],0)),"")</f>
        <v/>
      </c>
      <c r="E155" s="1" t="str">
        <f>IFERROR(INDEX(Gesamtaufstellung[Rechnungbetrag],MATCH('nach Kunden'!H155,Gesamtaufstellung[HSP Namen],0)),"")</f>
        <v/>
      </c>
      <c r="F155" s="8" t="str">
        <f t="shared" si="2"/>
        <v/>
      </c>
      <c r="G155" t="str">
        <f>IFERROR(INDEX(Verkäufer[Verkäufer],MATCH(ROUND(nach_Kunden[[#This Row],[Verkäufernr.]],0),Verkäufer[Nummer],0)),"")</f>
        <v/>
      </c>
      <c r="H155" t="str">
        <f>IFERROR(SMALL(Gesamtaufstellung[HSP Namen],ROW()-3),"")</f>
        <v/>
      </c>
    </row>
    <row r="156" spans="1:8" x14ac:dyDescent="0.2">
      <c r="A156" t="str">
        <f>IFERROR(INDEX(Gesamtaufstellung[Kd.nummer],MATCH('nach Kunden'!B156,Gesamtaufstellung[Kunde],0)),"")</f>
        <v/>
      </c>
      <c r="B156" t="str">
        <f>IFERROR(INDEX(Gesamtaufstellung[Kunde],MATCH('nach Kunden'!H156,Gesamtaufstellung[HSP Namen],0)),"")</f>
        <v/>
      </c>
      <c r="C156" s="7" t="str">
        <f>IFERROR(INDEX(Gesamtaufstellung[HSP Ums.],MATCH('nach Kunden'!H156,Gesamtaufstellung[HSP Namen],0)),"")</f>
        <v/>
      </c>
      <c r="D156" s="3" t="str">
        <f>IFERROR(INDEX(Gesamtaufstellung[Marge in %],MATCH('nach Kunden'!H156,Gesamtaufstellung[HSP Namen],0)),"")</f>
        <v/>
      </c>
      <c r="E156" s="1" t="str">
        <f>IFERROR(INDEX(Gesamtaufstellung[Rechnungbetrag],MATCH('nach Kunden'!H156,Gesamtaufstellung[HSP Namen],0)),"")</f>
        <v/>
      </c>
      <c r="F156" s="8" t="str">
        <f t="shared" si="2"/>
        <v/>
      </c>
      <c r="G156" t="str">
        <f>IFERROR(INDEX(Verkäufer[Verkäufer],MATCH(ROUND(nach_Kunden[[#This Row],[Verkäufernr.]],0),Verkäufer[Nummer],0)),"")</f>
        <v/>
      </c>
      <c r="H156" t="str">
        <f>IFERROR(SMALL(Gesamtaufstellung[HSP Namen],ROW()-3),"")</f>
        <v/>
      </c>
    </row>
    <row r="157" spans="1:8" x14ac:dyDescent="0.2">
      <c r="A157" t="str">
        <f>IFERROR(INDEX(Gesamtaufstellung[Kd.nummer],MATCH('nach Kunden'!B157,Gesamtaufstellung[Kunde],0)),"")</f>
        <v/>
      </c>
      <c r="B157" t="str">
        <f>IFERROR(INDEX(Gesamtaufstellung[Kunde],MATCH('nach Kunden'!H157,Gesamtaufstellung[HSP Namen],0)),"")</f>
        <v/>
      </c>
      <c r="C157" s="7" t="str">
        <f>IFERROR(INDEX(Gesamtaufstellung[HSP Ums.],MATCH('nach Kunden'!H157,Gesamtaufstellung[HSP Namen],0)),"")</f>
        <v/>
      </c>
      <c r="D157" s="3" t="str">
        <f>IFERROR(INDEX(Gesamtaufstellung[Marge in %],MATCH('nach Kunden'!H157,Gesamtaufstellung[HSP Namen],0)),"")</f>
        <v/>
      </c>
      <c r="E157" s="1" t="str">
        <f>IFERROR(INDEX(Gesamtaufstellung[Rechnungbetrag],MATCH('nach Kunden'!H157,Gesamtaufstellung[HSP Namen],0)),"")</f>
        <v/>
      </c>
      <c r="F157" s="8" t="str">
        <f t="shared" si="2"/>
        <v/>
      </c>
      <c r="G157" t="str">
        <f>IFERROR(INDEX(Verkäufer[Verkäufer],MATCH(ROUND(nach_Kunden[[#This Row],[Verkäufernr.]],0),Verkäufer[Nummer],0)),"")</f>
        <v/>
      </c>
      <c r="H157" t="str">
        <f>IFERROR(SMALL(Gesamtaufstellung[HSP Namen],ROW()-3),"")</f>
        <v/>
      </c>
    </row>
    <row r="158" spans="1:8" x14ac:dyDescent="0.2">
      <c r="A158" t="str">
        <f>IFERROR(INDEX(Gesamtaufstellung[Kd.nummer],MATCH('nach Kunden'!B158,Gesamtaufstellung[Kunde],0)),"")</f>
        <v/>
      </c>
      <c r="B158" t="str">
        <f>IFERROR(INDEX(Gesamtaufstellung[Kunde],MATCH('nach Kunden'!H158,Gesamtaufstellung[HSP Namen],0)),"")</f>
        <v/>
      </c>
      <c r="C158" s="7" t="str">
        <f>IFERROR(INDEX(Gesamtaufstellung[HSP Ums.],MATCH('nach Kunden'!H158,Gesamtaufstellung[HSP Namen],0)),"")</f>
        <v/>
      </c>
      <c r="D158" s="3" t="str">
        <f>IFERROR(INDEX(Gesamtaufstellung[Marge in %],MATCH('nach Kunden'!H158,Gesamtaufstellung[HSP Namen],0)),"")</f>
        <v/>
      </c>
      <c r="E158" s="1" t="str">
        <f>IFERROR(INDEX(Gesamtaufstellung[Rechnungbetrag],MATCH('nach Kunden'!H158,Gesamtaufstellung[HSP Namen],0)),"")</f>
        <v/>
      </c>
      <c r="F158" s="8" t="str">
        <f t="shared" si="2"/>
        <v/>
      </c>
      <c r="G158" t="str">
        <f>IFERROR(INDEX(Verkäufer[Verkäufer],MATCH(ROUND(nach_Kunden[[#This Row],[Verkäufernr.]],0),Verkäufer[Nummer],0)),"")</f>
        <v/>
      </c>
      <c r="H158" t="str">
        <f>IFERROR(SMALL(Gesamtaufstellung[HSP Namen],ROW()-3),"")</f>
        <v/>
      </c>
    </row>
    <row r="159" spans="1:8" x14ac:dyDescent="0.2">
      <c r="A159" t="str">
        <f>IFERROR(INDEX(Gesamtaufstellung[Kd.nummer],MATCH('nach Kunden'!B159,Gesamtaufstellung[Kunde],0)),"")</f>
        <v/>
      </c>
      <c r="B159" t="str">
        <f>IFERROR(INDEX(Gesamtaufstellung[Kunde],MATCH('nach Kunden'!H159,Gesamtaufstellung[HSP Namen],0)),"")</f>
        <v/>
      </c>
      <c r="C159" s="7" t="str">
        <f>IFERROR(INDEX(Gesamtaufstellung[HSP Ums.],MATCH('nach Kunden'!H159,Gesamtaufstellung[HSP Namen],0)),"")</f>
        <v/>
      </c>
      <c r="D159" s="3" t="str">
        <f>IFERROR(INDEX(Gesamtaufstellung[Marge in %],MATCH('nach Kunden'!H159,Gesamtaufstellung[HSP Namen],0)),"")</f>
        <v/>
      </c>
      <c r="E159" s="1" t="str">
        <f>IFERROR(INDEX(Gesamtaufstellung[Rechnungbetrag],MATCH('nach Kunden'!H159,Gesamtaufstellung[HSP Namen],0)),"")</f>
        <v/>
      </c>
      <c r="F159" s="8" t="str">
        <f t="shared" si="2"/>
        <v/>
      </c>
      <c r="G159" t="str">
        <f>IFERROR(INDEX(Verkäufer[Verkäufer],MATCH(ROUND(nach_Kunden[[#This Row],[Verkäufernr.]],0),Verkäufer[Nummer],0)),"")</f>
        <v/>
      </c>
      <c r="H159" t="str">
        <f>IFERROR(SMALL(Gesamtaufstellung[HSP Namen],ROW()-3),"")</f>
        <v/>
      </c>
    </row>
    <row r="160" spans="1:8" x14ac:dyDescent="0.2">
      <c r="A160" t="str">
        <f>IFERROR(INDEX(Gesamtaufstellung[Kd.nummer],MATCH('nach Kunden'!B160,Gesamtaufstellung[Kunde],0)),"")</f>
        <v/>
      </c>
      <c r="B160" t="str">
        <f>IFERROR(INDEX(Gesamtaufstellung[Kunde],MATCH('nach Kunden'!H160,Gesamtaufstellung[HSP Namen],0)),"")</f>
        <v/>
      </c>
      <c r="C160" s="7" t="str">
        <f>IFERROR(INDEX(Gesamtaufstellung[HSP Ums.],MATCH('nach Kunden'!H160,Gesamtaufstellung[HSP Namen],0)),"")</f>
        <v/>
      </c>
      <c r="D160" s="3" t="str">
        <f>IFERROR(INDEX(Gesamtaufstellung[Marge in %],MATCH('nach Kunden'!H160,Gesamtaufstellung[HSP Namen],0)),"")</f>
        <v/>
      </c>
      <c r="E160" s="1" t="str">
        <f>IFERROR(INDEX(Gesamtaufstellung[Rechnungbetrag],MATCH('nach Kunden'!H160,Gesamtaufstellung[HSP Namen],0)),"")</f>
        <v/>
      </c>
      <c r="F160" s="8" t="str">
        <f t="shared" si="2"/>
        <v/>
      </c>
      <c r="G160" t="str">
        <f>IFERROR(INDEX(Verkäufer[Verkäufer],MATCH(ROUND(nach_Kunden[[#This Row],[Verkäufernr.]],0),Verkäufer[Nummer],0)),"")</f>
        <v/>
      </c>
      <c r="H160" t="str">
        <f>IFERROR(SMALL(Gesamtaufstellung[HSP Namen],ROW()-3),"")</f>
        <v/>
      </c>
    </row>
    <row r="161" spans="1:8" x14ac:dyDescent="0.2">
      <c r="A161" t="str">
        <f>IFERROR(INDEX(Gesamtaufstellung[Kd.nummer],MATCH('nach Kunden'!B161,Gesamtaufstellung[Kunde],0)),"")</f>
        <v/>
      </c>
      <c r="B161" t="str">
        <f>IFERROR(INDEX(Gesamtaufstellung[Kunde],MATCH('nach Kunden'!H161,Gesamtaufstellung[HSP Namen],0)),"")</f>
        <v/>
      </c>
      <c r="C161" s="7" t="str">
        <f>IFERROR(INDEX(Gesamtaufstellung[HSP Ums.],MATCH('nach Kunden'!H161,Gesamtaufstellung[HSP Namen],0)),"")</f>
        <v/>
      </c>
      <c r="D161" s="3" t="str">
        <f>IFERROR(INDEX(Gesamtaufstellung[Marge in %],MATCH('nach Kunden'!H161,Gesamtaufstellung[HSP Namen],0)),"")</f>
        <v/>
      </c>
      <c r="E161" s="1" t="str">
        <f>IFERROR(INDEX(Gesamtaufstellung[Rechnungbetrag],MATCH('nach Kunden'!H161,Gesamtaufstellung[HSP Namen],0)),"")</f>
        <v/>
      </c>
      <c r="F161" s="8" t="str">
        <f t="shared" si="2"/>
        <v/>
      </c>
      <c r="G161" t="str">
        <f>IFERROR(INDEX(Verkäufer[Verkäufer],MATCH(ROUND(nach_Kunden[[#This Row],[Verkäufernr.]],0),Verkäufer[Nummer],0)),"")</f>
        <v/>
      </c>
      <c r="H161" t="str">
        <f>IFERROR(SMALL(Gesamtaufstellung[HSP Namen],ROW()-3),"")</f>
        <v/>
      </c>
    </row>
    <row r="162" spans="1:8" x14ac:dyDescent="0.2">
      <c r="A162" t="str">
        <f>IFERROR(INDEX(Gesamtaufstellung[Kd.nummer],MATCH('nach Kunden'!B162,Gesamtaufstellung[Kunde],0)),"")</f>
        <v/>
      </c>
      <c r="B162" t="str">
        <f>IFERROR(INDEX(Gesamtaufstellung[Kunde],MATCH('nach Kunden'!H162,Gesamtaufstellung[HSP Namen],0)),"")</f>
        <v/>
      </c>
      <c r="C162" s="7" t="str">
        <f>IFERROR(INDEX(Gesamtaufstellung[HSP Ums.],MATCH('nach Kunden'!H162,Gesamtaufstellung[HSP Namen],0)),"")</f>
        <v/>
      </c>
      <c r="D162" s="3" t="str">
        <f>IFERROR(INDEX(Gesamtaufstellung[Marge in %],MATCH('nach Kunden'!H162,Gesamtaufstellung[HSP Namen],0)),"")</f>
        <v/>
      </c>
      <c r="E162" s="1" t="str">
        <f>IFERROR(INDEX(Gesamtaufstellung[Rechnungbetrag],MATCH('nach Kunden'!H162,Gesamtaufstellung[HSP Namen],0)),"")</f>
        <v/>
      </c>
      <c r="F162" s="8" t="str">
        <f t="shared" si="2"/>
        <v/>
      </c>
      <c r="G162" t="str">
        <f>IFERROR(INDEX(Verkäufer[Verkäufer],MATCH(ROUND(nach_Kunden[[#This Row],[Verkäufernr.]],0),Verkäufer[Nummer],0)),"")</f>
        <v/>
      </c>
      <c r="H162" t="str">
        <f>IFERROR(SMALL(Gesamtaufstellung[HSP Namen],ROW()-3),"")</f>
        <v/>
      </c>
    </row>
    <row r="163" spans="1:8" x14ac:dyDescent="0.2">
      <c r="A163" t="str">
        <f>IFERROR(INDEX(Gesamtaufstellung[Kd.nummer],MATCH('nach Kunden'!B163,Gesamtaufstellung[Kunde],0)),"")</f>
        <v/>
      </c>
      <c r="B163" t="str">
        <f>IFERROR(INDEX(Gesamtaufstellung[Kunde],MATCH('nach Kunden'!H163,Gesamtaufstellung[HSP Namen],0)),"")</f>
        <v/>
      </c>
      <c r="C163" s="7" t="str">
        <f>IFERROR(INDEX(Gesamtaufstellung[HSP Ums.],MATCH('nach Kunden'!H163,Gesamtaufstellung[HSP Namen],0)),"")</f>
        <v/>
      </c>
      <c r="D163" s="3" t="str">
        <f>IFERROR(INDEX(Gesamtaufstellung[Marge in %],MATCH('nach Kunden'!H163,Gesamtaufstellung[HSP Namen],0)),"")</f>
        <v/>
      </c>
      <c r="E163" s="1" t="str">
        <f>IFERROR(INDEX(Gesamtaufstellung[Rechnungbetrag],MATCH('nach Kunden'!H163,Gesamtaufstellung[HSP Namen],0)),"")</f>
        <v/>
      </c>
      <c r="F163" s="8" t="str">
        <f t="shared" si="2"/>
        <v/>
      </c>
      <c r="G163" t="str">
        <f>IFERROR(INDEX(Verkäufer[Verkäufer],MATCH(ROUND(nach_Kunden[[#This Row],[Verkäufernr.]],0),Verkäufer[Nummer],0)),"")</f>
        <v/>
      </c>
      <c r="H163" t="str">
        <f>IFERROR(SMALL(Gesamtaufstellung[HSP Namen],ROW()-3),"")</f>
        <v/>
      </c>
    </row>
    <row r="164" spans="1:8" x14ac:dyDescent="0.2">
      <c r="A164" t="str">
        <f>IFERROR(INDEX(Gesamtaufstellung[Kd.nummer],MATCH('nach Kunden'!B164,Gesamtaufstellung[Kunde],0)),"")</f>
        <v/>
      </c>
      <c r="B164" t="str">
        <f>IFERROR(INDEX(Gesamtaufstellung[Kunde],MATCH('nach Kunden'!H164,Gesamtaufstellung[HSP Namen],0)),"")</f>
        <v/>
      </c>
      <c r="C164" s="7" t="str">
        <f>IFERROR(INDEX(Gesamtaufstellung[HSP Ums.],MATCH('nach Kunden'!H164,Gesamtaufstellung[HSP Namen],0)),"")</f>
        <v/>
      </c>
      <c r="D164" s="3" t="str">
        <f>IFERROR(INDEX(Gesamtaufstellung[Marge in %],MATCH('nach Kunden'!H164,Gesamtaufstellung[HSP Namen],0)),"")</f>
        <v/>
      </c>
      <c r="E164" s="1" t="str">
        <f>IFERROR(INDEX(Gesamtaufstellung[Rechnungbetrag],MATCH('nach Kunden'!H164,Gesamtaufstellung[HSP Namen],0)),"")</f>
        <v/>
      </c>
      <c r="F164" s="8" t="str">
        <f t="shared" si="2"/>
        <v/>
      </c>
      <c r="G164" t="str">
        <f>IFERROR(INDEX(Verkäufer[Verkäufer],MATCH(ROUND(nach_Kunden[[#This Row],[Verkäufernr.]],0),Verkäufer[Nummer],0)),"")</f>
        <v/>
      </c>
      <c r="H164" t="str">
        <f>IFERROR(SMALL(Gesamtaufstellung[HSP Namen],ROW()-3),"")</f>
        <v/>
      </c>
    </row>
    <row r="165" spans="1:8" x14ac:dyDescent="0.2">
      <c r="A165" t="str">
        <f>IFERROR(INDEX(Gesamtaufstellung[Kd.nummer],MATCH('nach Kunden'!B165,Gesamtaufstellung[Kunde],0)),"")</f>
        <v/>
      </c>
      <c r="B165" t="str">
        <f>IFERROR(INDEX(Gesamtaufstellung[Kunde],MATCH('nach Kunden'!H165,Gesamtaufstellung[HSP Namen],0)),"")</f>
        <v/>
      </c>
      <c r="C165" s="7" t="str">
        <f>IFERROR(INDEX(Gesamtaufstellung[HSP Ums.],MATCH('nach Kunden'!H165,Gesamtaufstellung[HSP Namen],0)),"")</f>
        <v/>
      </c>
      <c r="D165" s="3" t="str">
        <f>IFERROR(INDEX(Gesamtaufstellung[Marge in %],MATCH('nach Kunden'!H165,Gesamtaufstellung[HSP Namen],0)),"")</f>
        <v/>
      </c>
      <c r="E165" s="1" t="str">
        <f>IFERROR(INDEX(Gesamtaufstellung[Rechnungbetrag],MATCH('nach Kunden'!H165,Gesamtaufstellung[HSP Namen],0)),"")</f>
        <v/>
      </c>
      <c r="F165" s="8" t="str">
        <f t="shared" si="2"/>
        <v/>
      </c>
      <c r="G165" t="str">
        <f>IFERROR(INDEX(Verkäufer[Verkäufer],MATCH(ROUND(nach_Kunden[[#This Row],[Verkäufernr.]],0),Verkäufer[Nummer],0)),"")</f>
        <v/>
      </c>
      <c r="H165" t="str">
        <f>IFERROR(SMALL(Gesamtaufstellung[HSP Namen],ROW()-3),"")</f>
        <v/>
      </c>
    </row>
    <row r="166" spans="1:8" x14ac:dyDescent="0.2">
      <c r="A166" t="str">
        <f>IFERROR(INDEX(Gesamtaufstellung[Kd.nummer],MATCH('nach Kunden'!B166,Gesamtaufstellung[Kunde],0)),"")</f>
        <v/>
      </c>
      <c r="B166" t="str">
        <f>IFERROR(INDEX(Gesamtaufstellung[Kunde],MATCH('nach Kunden'!H166,Gesamtaufstellung[HSP Namen],0)),"")</f>
        <v/>
      </c>
      <c r="C166" s="7" t="str">
        <f>IFERROR(INDEX(Gesamtaufstellung[HSP Ums.],MATCH('nach Kunden'!H166,Gesamtaufstellung[HSP Namen],0)),"")</f>
        <v/>
      </c>
      <c r="D166" s="3" t="str">
        <f>IFERROR(INDEX(Gesamtaufstellung[Marge in %],MATCH('nach Kunden'!H166,Gesamtaufstellung[HSP Namen],0)),"")</f>
        <v/>
      </c>
      <c r="E166" s="1" t="str">
        <f>IFERROR(INDEX(Gesamtaufstellung[Rechnungbetrag],MATCH('nach Kunden'!H166,Gesamtaufstellung[HSP Namen],0)),"")</f>
        <v/>
      </c>
      <c r="F166" s="8" t="str">
        <f t="shared" si="2"/>
        <v/>
      </c>
      <c r="G166" t="str">
        <f>IFERROR(INDEX(Verkäufer[Verkäufer],MATCH(ROUND(nach_Kunden[[#This Row],[Verkäufernr.]],0),Verkäufer[Nummer],0)),"")</f>
        <v/>
      </c>
      <c r="H166" t="str">
        <f>IFERROR(SMALL(Gesamtaufstellung[HSP Namen],ROW()-3),"")</f>
        <v/>
      </c>
    </row>
    <row r="167" spans="1:8" x14ac:dyDescent="0.2">
      <c r="A167" t="str">
        <f>IFERROR(INDEX(Gesamtaufstellung[Kd.nummer],MATCH('nach Kunden'!B167,Gesamtaufstellung[Kunde],0)),"")</f>
        <v/>
      </c>
      <c r="B167" t="str">
        <f>IFERROR(INDEX(Gesamtaufstellung[Kunde],MATCH('nach Kunden'!H167,Gesamtaufstellung[HSP Namen],0)),"")</f>
        <v/>
      </c>
      <c r="C167" s="7" t="str">
        <f>IFERROR(INDEX(Gesamtaufstellung[HSP Ums.],MATCH('nach Kunden'!H167,Gesamtaufstellung[HSP Namen],0)),"")</f>
        <v/>
      </c>
      <c r="D167" s="3" t="str">
        <f>IFERROR(INDEX(Gesamtaufstellung[Marge in %],MATCH('nach Kunden'!H167,Gesamtaufstellung[HSP Namen],0)),"")</f>
        <v/>
      </c>
      <c r="E167" s="1" t="str">
        <f>IFERROR(INDEX(Gesamtaufstellung[Rechnungbetrag],MATCH('nach Kunden'!H167,Gesamtaufstellung[HSP Namen],0)),"")</f>
        <v/>
      </c>
      <c r="F167" s="8" t="str">
        <f t="shared" si="2"/>
        <v/>
      </c>
      <c r="G167" t="str">
        <f>IFERROR(INDEX(Verkäufer[Verkäufer],MATCH(ROUND(nach_Kunden[[#This Row],[Verkäufernr.]],0),Verkäufer[Nummer],0)),"")</f>
        <v/>
      </c>
      <c r="H167" t="str">
        <f>IFERROR(SMALL(Gesamtaufstellung[HSP Namen],ROW()-3),"")</f>
        <v/>
      </c>
    </row>
    <row r="168" spans="1:8" x14ac:dyDescent="0.2">
      <c r="A168" t="str">
        <f>IFERROR(INDEX(Gesamtaufstellung[Kd.nummer],MATCH('nach Kunden'!B168,Gesamtaufstellung[Kunde],0)),"")</f>
        <v/>
      </c>
      <c r="B168" t="str">
        <f>IFERROR(INDEX(Gesamtaufstellung[Kunde],MATCH('nach Kunden'!H168,Gesamtaufstellung[HSP Namen],0)),"")</f>
        <v/>
      </c>
      <c r="C168" s="7" t="str">
        <f>IFERROR(INDEX(Gesamtaufstellung[HSP Ums.],MATCH('nach Kunden'!H168,Gesamtaufstellung[HSP Namen],0)),"")</f>
        <v/>
      </c>
      <c r="D168" s="3" t="str">
        <f>IFERROR(INDEX(Gesamtaufstellung[Marge in %],MATCH('nach Kunden'!H168,Gesamtaufstellung[HSP Namen],0)),"")</f>
        <v/>
      </c>
      <c r="E168" s="1" t="str">
        <f>IFERROR(INDEX(Gesamtaufstellung[Rechnungbetrag],MATCH('nach Kunden'!H168,Gesamtaufstellung[HSP Namen],0)),"")</f>
        <v/>
      </c>
      <c r="F168" s="8" t="str">
        <f t="shared" si="2"/>
        <v/>
      </c>
      <c r="G168" t="str">
        <f>IFERROR(INDEX(Verkäufer[Verkäufer],MATCH(ROUND(nach_Kunden[[#This Row],[Verkäufernr.]],0),Verkäufer[Nummer],0)),"")</f>
        <v/>
      </c>
      <c r="H168" t="str">
        <f>IFERROR(SMALL(Gesamtaufstellung[HSP Namen],ROW()-3),"")</f>
        <v/>
      </c>
    </row>
    <row r="169" spans="1:8" x14ac:dyDescent="0.2">
      <c r="A169" t="str">
        <f>IFERROR(INDEX(Gesamtaufstellung[Kd.nummer],MATCH('nach Kunden'!B169,Gesamtaufstellung[Kunde],0)),"")</f>
        <v/>
      </c>
      <c r="B169" t="str">
        <f>IFERROR(INDEX(Gesamtaufstellung[Kunde],MATCH('nach Kunden'!H169,Gesamtaufstellung[HSP Namen],0)),"")</f>
        <v/>
      </c>
      <c r="C169" s="7" t="str">
        <f>IFERROR(INDEX(Gesamtaufstellung[HSP Ums.],MATCH('nach Kunden'!H169,Gesamtaufstellung[HSP Namen],0)),"")</f>
        <v/>
      </c>
      <c r="D169" s="3" t="str">
        <f>IFERROR(INDEX(Gesamtaufstellung[Marge in %],MATCH('nach Kunden'!H169,Gesamtaufstellung[HSP Namen],0)),"")</f>
        <v/>
      </c>
      <c r="E169" s="1" t="str">
        <f>IFERROR(INDEX(Gesamtaufstellung[Rechnungbetrag],MATCH('nach Kunden'!H169,Gesamtaufstellung[HSP Namen],0)),"")</f>
        <v/>
      </c>
      <c r="F169" s="8" t="str">
        <f t="shared" si="2"/>
        <v/>
      </c>
      <c r="G169" t="str">
        <f>IFERROR(INDEX(Verkäufer[Verkäufer],MATCH(ROUND(nach_Kunden[[#This Row],[Verkäufernr.]],0),Verkäufer[Nummer],0)),"")</f>
        <v/>
      </c>
      <c r="H169" t="str">
        <f>IFERROR(SMALL(Gesamtaufstellung[HSP Namen],ROW()-3),"")</f>
        <v/>
      </c>
    </row>
    <row r="170" spans="1:8" x14ac:dyDescent="0.2">
      <c r="A170" t="str">
        <f>IFERROR(INDEX(Gesamtaufstellung[Kd.nummer],MATCH('nach Kunden'!B170,Gesamtaufstellung[Kunde],0)),"")</f>
        <v/>
      </c>
      <c r="B170" t="str">
        <f>IFERROR(INDEX(Gesamtaufstellung[Kunde],MATCH('nach Kunden'!H170,Gesamtaufstellung[HSP Namen],0)),"")</f>
        <v/>
      </c>
      <c r="C170" s="7" t="str">
        <f>IFERROR(INDEX(Gesamtaufstellung[HSP Ums.],MATCH('nach Kunden'!H170,Gesamtaufstellung[HSP Namen],0)),"")</f>
        <v/>
      </c>
      <c r="D170" s="3" t="str">
        <f>IFERROR(INDEX(Gesamtaufstellung[Marge in %],MATCH('nach Kunden'!H170,Gesamtaufstellung[HSP Namen],0)),"")</f>
        <v/>
      </c>
      <c r="E170" s="1" t="str">
        <f>IFERROR(INDEX(Gesamtaufstellung[Rechnungbetrag],MATCH('nach Kunden'!H170,Gesamtaufstellung[HSP Namen],0)),"")</f>
        <v/>
      </c>
      <c r="F170" s="8" t="str">
        <f t="shared" si="2"/>
        <v/>
      </c>
      <c r="G170" t="str">
        <f>IFERROR(INDEX(Verkäufer[Verkäufer],MATCH(ROUND(nach_Kunden[[#This Row],[Verkäufernr.]],0),Verkäufer[Nummer],0)),"")</f>
        <v/>
      </c>
      <c r="H170" t="str">
        <f>IFERROR(SMALL(Gesamtaufstellung[HSP Namen],ROW()-3),"")</f>
        <v/>
      </c>
    </row>
    <row r="171" spans="1:8" x14ac:dyDescent="0.2">
      <c r="A171" t="str">
        <f>IFERROR(INDEX(Gesamtaufstellung[Kd.nummer],MATCH('nach Kunden'!B171,Gesamtaufstellung[Kunde],0)),"")</f>
        <v/>
      </c>
      <c r="B171" t="str">
        <f>IFERROR(INDEX(Gesamtaufstellung[Kunde],MATCH('nach Kunden'!H171,Gesamtaufstellung[HSP Namen],0)),"")</f>
        <v/>
      </c>
      <c r="C171" s="7" t="str">
        <f>IFERROR(INDEX(Gesamtaufstellung[HSP Ums.],MATCH('nach Kunden'!H171,Gesamtaufstellung[HSP Namen],0)),"")</f>
        <v/>
      </c>
      <c r="D171" s="3" t="str">
        <f>IFERROR(INDEX(Gesamtaufstellung[Marge in %],MATCH('nach Kunden'!H171,Gesamtaufstellung[HSP Namen],0)),"")</f>
        <v/>
      </c>
      <c r="E171" s="1" t="str">
        <f>IFERROR(INDEX(Gesamtaufstellung[Rechnungbetrag],MATCH('nach Kunden'!H171,Gesamtaufstellung[HSP Namen],0)),"")</f>
        <v/>
      </c>
      <c r="F171" s="8" t="str">
        <f t="shared" si="2"/>
        <v/>
      </c>
      <c r="G171" t="str">
        <f>IFERROR(INDEX(Verkäufer[Verkäufer],MATCH(ROUND(nach_Kunden[[#This Row],[Verkäufernr.]],0),Verkäufer[Nummer],0)),"")</f>
        <v/>
      </c>
      <c r="H171" t="str">
        <f>IFERROR(SMALL(Gesamtaufstellung[HSP Namen],ROW()-3),"")</f>
        <v/>
      </c>
    </row>
    <row r="172" spans="1:8" x14ac:dyDescent="0.2">
      <c r="A172" t="str">
        <f>IFERROR(INDEX(Gesamtaufstellung[Kd.nummer],MATCH('nach Kunden'!B172,Gesamtaufstellung[Kunde],0)),"")</f>
        <v/>
      </c>
      <c r="B172" t="str">
        <f>IFERROR(INDEX(Gesamtaufstellung[Kunde],MATCH('nach Kunden'!H172,Gesamtaufstellung[HSP Namen],0)),"")</f>
        <v/>
      </c>
      <c r="C172" s="7" t="str">
        <f>IFERROR(INDEX(Gesamtaufstellung[HSP Ums.],MATCH('nach Kunden'!H172,Gesamtaufstellung[HSP Namen],0)),"")</f>
        <v/>
      </c>
      <c r="D172" s="3" t="str">
        <f>IFERROR(INDEX(Gesamtaufstellung[Marge in %],MATCH('nach Kunden'!H172,Gesamtaufstellung[HSP Namen],0)),"")</f>
        <v/>
      </c>
      <c r="E172" s="1" t="str">
        <f>IFERROR(INDEX(Gesamtaufstellung[Rechnungbetrag],MATCH('nach Kunden'!H172,Gesamtaufstellung[HSP Namen],0)),"")</f>
        <v/>
      </c>
      <c r="F172" s="8" t="str">
        <f t="shared" si="2"/>
        <v/>
      </c>
      <c r="G172" t="str">
        <f>IFERROR(INDEX(Verkäufer[Verkäufer],MATCH(ROUND(nach_Kunden[[#This Row],[Verkäufernr.]],0),Verkäufer[Nummer],0)),"")</f>
        <v/>
      </c>
      <c r="H172" t="str">
        <f>IFERROR(SMALL(Gesamtaufstellung[HSP Namen],ROW()-3),"")</f>
        <v/>
      </c>
    </row>
    <row r="173" spans="1:8" x14ac:dyDescent="0.2">
      <c r="A173" t="str">
        <f>IFERROR(INDEX(Gesamtaufstellung[Kd.nummer],MATCH('nach Kunden'!B173,Gesamtaufstellung[Kunde],0)),"")</f>
        <v/>
      </c>
      <c r="B173" t="str">
        <f>IFERROR(INDEX(Gesamtaufstellung[Kunde],MATCH('nach Kunden'!H173,Gesamtaufstellung[HSP Namen],0)),"")</f>
        <v/>
      </c>
      <c r="C173" s="7" t="str">
        <f>IFERROR(INDEX(Gesamtaufstellung[HSP Ums.],MATCH('nach Kunden'!H173,Gesamtaufstellung[HSP Namen],0)),"")</f>
        <v/>
      </c>
      <c r="D173" s="3" t="str">
        <f>IFERROR(INDEX(Gesamtaufstellung[Marge in %],MATCH('nach Kunden'!H173,Gesamtaufstellung[HSP Namen],0)),"")</f>
        <v/>
      </c>
      <c r="E173" s="1" t="str">
        <f>IFERROR(INDEX(Gesamtaufstellung[Rechnungbetrag],MATCH('nach Kunden'!H173,Gesamtaufstellung[HSP Namen],0)),"")</f>
        <v/>
      </c>
      <c r="F173" s="8" t="str">
        <f t="shared" si="2"/>
        <v/>
      </c>
      <c r="G173" t="str">
        <f>IFERROR(INDEX(Verkäufer[Verkäufer],MATCH(ROUND(nach_Kunden[[#This Row],[Verkäufernr.]],0),Verkäufer[Nummer],0)),"")</f>
        <v/>
      </c>
      <c r="H173" t="str">
        <f>IFERROR(SMALL(Gesamtaufstellung[HSP Namen],ROW()-3),"")</f>
        <v/>
      </c>
    </row>
    <row r="174" spans="1:8" x14ac:dyDescent="0.2">
      <c r="A174" t="str">
        <f>IFERROR(INDEX(Gesamtaufstellung[Kd.nummer],MATCH('nach Kunden'!B174,Gesamtaufstellung[Kunde],0)),"")</f>
        <v/>
      </c>
      <c r="B174" t="str">
        <f>IFERROR(INDEX(Gesamtaufstellung[Kunde],MATCH('nach Kunden'!H174,Gesamtaufstellung[HSP Namen],0)),"")</f>
        <v/>
      </c>
      <c r="C174" s="7" t="str">
        <f>IFERROR(INDEX(Gesamtaufstellung[HSP Ums.],MATCH('nach Kunden'!H174,Gesamtaufstellung[HSP Namen],0)),"")</f>
        <v/>
      </c>
      <c r="D174" s="3" t="str">
        <f>IFERROR(INDEX(Gesamtaufstellung[Marge in %],MATCH('nach Kunden'!H174,Gesamtaufstellung[HSP Namen],0)),"")</f>
        <v/>
      </c>
      <c r="E174" s="1" t="str">
        <f>IFERROR(INDEX(Gesamtaufstellung[Rechnungbetrag],MATCH('nach Kunden'!H174,Gesamtaufstellung[HSP Namen],0)),"")</f>
        <v/>
      </c>
      <c r="F174" s="8" t="str">
        <f t="shared" si="2"/>
        <v/>
      </c>
      <c r="G174" t="str">
        <f>IFERROR(INDEX(Verkäufer[Verkäufer],MATCH(ROUND(nach_Kunden[[#This Row],[Verkäufernr.]],0),Verkäufer[Nummer],0)),"")</f>
        <v/>
      </c>
      <c r="H174" t="str">
        <f>IFERROR(SMALL(Gesamtaufstellung[HSP Namen],ROW()-3),"")</f>
        <v/>
      </c>
    </row>
    <row r="175" spans="1:8" x14ac:dyDescent="0.2">
      <c r="A175" t="str">
        <f>IFERROR(INDEX(Gesamtaufstellung[Kd.nummer],MATCH('nach Kunden'!B175,Gesamtaufstellung[Kunde],0)),"")</f>
        <v/>
      </c>
      <c r="B175" t="str">
        <f>IFERROR(INDEX(Gesamtaufstellung[Kunde],MATCH('nach Kunden'!H175,Gesamtaufstellung[HSP Namen],0)),"")</f>
        <v/>
      </c>
      <c r="C175" s="7" t="str">
        <f>IFERROR(INDEX(Gesamtaufstellung[HSP Ums.],MATCH('nach Kunden'!H175,Gesamtaufstellung[HSP Namen],0)),"")</f>
        <v/>
      </c>
      <c r="D175" s="3" t="str">
        <f>IFERROR(INDEX(Gesamtaufstellung[Marge in %],MATCH('nach Kunden'!H175,Gesamtaufstellung[HSP Namen],0)),"")</f>
        <v/>
      </c>
      <c r="E175" s="1" t="str">
        <f>IFERROR(INDEX(Gesamtaufstellung[Rechnungbetrag],MATCH('nach Kunden'!H175,Gesamtaufstellung[HSP Namen],0)),"")</f>
        <v/>
      </c>
      <c r="F175" s="8" t="str">
        <f t="shared" si="2"/>
        <v/>
      </c>
      <c r="G175" t="str">
        <f>IFERROR(INDEX(Verkäufer[Verkäufer],MATCH(ROUND(nach_Kunden[[#This Row],[Verkäufernr.]],0),Verkäufer[Nummer],0)),"")</f>
        <v/>
      </c>
      <c r="H175" t="str">
        <f>IFERROR(SMALL(Gesamtaufstellung[HSP Namen],ROW()-3),"")</f>
        <v/>
      </c>
    </row>
    <row r="176" spans="1:8" x14ac:dyDescent="0.2">
      <c r="A176" t="str">
        <f>IFERROR(INDEX(Gesamtaufstellung[Kd.nummer],MATCH('nach Kunden'!B176,Gesamtaufstellung[Kunde],0)),"")</f>
        <v/>
      </c>
      <c r="B176" t="str">
        <f>IFERROR(INDEX(Gesamtaufstellung[Kunde],MATCH('nach Kunden'!H176,Gesamtaufstellung[HSP Namen],0)),"")</f>
        <v/>
      </c>
      <c r="C176" s="7" t="str">
        <f>IFERROR(INDEX(Gesamtaufstellung[HSP Ums.],MATCH('nach Kunden'!H176,Gesamtaufstellung[HSP Namen],0)),"")</f>
        <v/>
      </c>
      <c r="D176" s="3" t="str">
        <f>IFERROR(INDEX(Gesamtaufstellung[Marge in %],MATCH('nach Kunden'!H176,Gesamtaufstellung[HSP Namen],0)),"")</f>
        <v/>
      </c>
      <c r="E176" s="1" t="str">
        <f>IFERROR(INDEX(Gesamtaufstellung[Rechnungbetrag],MATCH('nach Kunden'!H176,Gesamtaufstellung[HSP Namen],0)),"")</f>
        <v/>
      </c>
      <c r="F176" s="8" t="str">
        <f t="shared" si="2"/>
        <v/>
      </c>
      <c r="G176" t="str">
        <f>IFERROR(INDEX(Verkäufer[Verkäufer],MATCH(ROUND(nach_Kunden[[#This Row],[Verkäufernr.]],0),Verkäufer[Nummer],0)),"")</f>
        <v/>
      </c>
      <c r="H176" t="str">
        <f>IFERROR(SMALL(Gesamtaufstellung[HSP Namen],ROW()-3),"")</f>
        <v/>
      </c>
    </row>
    <row r="177" spans="1:8" x14ac:dyDescent="0.2">
      <c r="A177" t="str">
        <f>IFERROR(INDEX(Gesamtaufstellung[Kd.nummer],MATCH('nach Kunden'!B177,Gesamtaufstellung[Kunde],0)),"")</f>
        <v/>
      </c>
      <c r="B177" t="str">
        <f>IFERROR(INDEX(Gesamtaufstellung[Kunde],MATCH('nach Kunden'!H177,Gesamtaufstellung[HSP Namen],0)),"")</f>
        <v/>
      </c>
      <c r="C177" s="7" t="str">
        <f>IFERROR(INDEX(Gesamtaufstellung[HSP Ums.],MATCH('nach Kunden'!H177,Gesamtaufstellung[HSP Namen],0)),"")</f>
        <v/>
      </c>
      <c r="D177" s="3" t="str">
        <f>IFERROR(INDEX(Gesamtaufstellung[Marge in %],MATCH('nach Kunden'!H177,Gesamtaufstellung[HSP Namen],0)),"")</f>
        <v/>
      </c>
      <c r="E177" s="1" t="str">
        <f>IFERROR(INDEX(Gesamtaufstellung[Rechnungbetrag],MATCH('nach Kunden'!H177,Gesamtaufstellung[HSP Namen],0)),"")</f>
        <v/>
      </c>
      <c r="F177" s="8" t="str">
        <f t="shared" si="2"/>
        <v/>
      </c>
      <c r="G177" t="str">
        <f>IFERROR(INDEX(Verkäufer[Verkäufer],MATCH(ROUND(nach_Kunden[[#This Row],[Verkäufernr.]],0),Verkäufer[Nummer],0)),"")</f>
        <v/>
      </c>
      <c r="H177" t="str">
        <f>IFERROR(SMALL(Gesamtaufstellung[HSP Namen],ROW()-3),"")</f>
        <v/>
      </c>
    </row>
    <row r="178" spans="1:8" x14ac:dyDescent="0.2">
      <c r="A178" t="str">
        <f>IFERROR(INDEX(Gesamtaufstellung[Kd.nummer],MATCH('nach Kunden'!B178,Gesamtaufstellung[Kunde],0)),"")</f>
        <v/>
      </c>
      <c r="B178" t="str">
        <f>IFERROR(INDEX(Gesamtaufstellung[Kunde],MATCH('nach Kunden'!H178,Gesamtaufstellung[HSP Namen],0)),"")</f>
        <v/>
      </c>
      <c r="C178" s="7" t="str">
        <f>IFERROR(INDEX(Gesamtaufstellung[HSP Ums.],MATCH('nach Kunden'!H178,Gesamtaufstellung[HSP Namen],0)),"")</f>
        <v/>
      </c>
      <c r="D178" s="3" t="str">
        <f>IFERROR(INDEX(Gesamtaufstellung[Marge in %],MATCH('nach Kunden'!H178,Gesamtaufstellung[HSP Namen],0)),"")</f>
        <v/>
      </c>
      <c r="E178" s="1" t="str">
        <f>IFERROR(INDEX(Gesamtaufstellung[Rechnungbetrag],MATCH('nach Kunden'!H178,Gesamtaufstellung[HSP Namen],0)),"")</f>
        <v/>
      </c>
      <c r="F178" s="8" t="str">
        <f t="shared" si="2"/>
        <v/>
      </c>
      <c r="G178" t="str">
        <f>IFERROR(INDEX(Verkäufer[Verkäufer],MATCH(ROUND(nach_Kunden[[#This Row],[Verkäufernr.]],0),Verkäufer[Nummer],0)),"")</f>
        <v/>
      </c>
      <c r="H178" t="str">
        <f>IFERROR(SMALL(Gesamtaufstellung[HSP Namen],ROW()-3),"")</f>
        <v/>
      </c>
    </row>
    <row r="179" spans="1:8" x14ac:dyDescent="0.2">
      <c r="A179" t="str">
        <f>IFERROR(INDEX(Gesamtaufstellung[Kd.nummer],MATCH('nach Kunden'!B179,Gesamtaufstellung[Kunde],0)),"")</f>
        <v/>
      </c>
      <c r="B179" t="str">
        <f>IFERROR(INDEX(Gesamtaufstellung[Kunde],MATCH('nach Kunden'!H179,Gesamtaufstellung[HSP Namen],0)),"")</f>
        <v/>
      </c>
      <c r="C179" s="7" t="str">
        <f>IFERROR(INDEX(Gesamtaufstellung[HSP Ums.],MATCH('nach Kunden'!H179,Gesamtaufstellung[HSP Namen],0)),"")</f>
        <v/>
      </c>
      <c r="D179" s="3" t="str">
        <f>IFERROR(INDEX(Gesamtaufstellung[Marge in %],MATCH('nach Kunden'!H179,Gesamtaufstellung[HSP Namen],0)),"")</f>
        <v/>
      </c>
      <c r="E179" s="1" t="str">
        <f>IFERROR(INDEX(Gesamtaufstellung[Rechnungbetrag],MATCH('nach Kunden'!H179,Gesamtaufstellung[HSP Namen],0)),"")</f>
        <v/>
      </c>
      <c r="F179" s="8" t="str">
        <f t="shared" si="2"/>
        <v/>
      </c>
      <c r="G179" t="str">
        <f>IFERROR(INDEX(Verkäufer[Verkäufer],MATCH(ROUND(nach_Kunden[[#This Row],[Verkäufernr.]],0),Verkäufer[Nummer],0)),"")</f>
        <v/>
      </c>
      <c r="H179" t="str">
        <f>IFERROR(SMALL(Gesamtaufstellung[HSP Namen],ROW()-3),"")</f>
        <v/>
      </c>
    </row>
    <row r="180" spans="1:8" x14ac:dyDescent="0.2">
      <c r="A180" t="str">
        <f>IFERROR(INDEX(Gesamtaufstellung[Kd.nummer],MATCH('nach Kunden'!B180,Gesamtaufstellung[Kunde],0)),"")</f>
        <v/>
      </c>
      <c r="B180" t="str">
        <f>IFERROR(INDEX(Gesamtaufstellung[Kunde],MATCH('nach Kunden'!H180,Gesamtaufstellung[HSP Namen],0)),"")</f>
        <v/>
      </c>
      <c r="C180" s="7" t="str">
        <f>IFERROR(INDEX(Gesamtaufstellung[HSP Ums.],MATCH('nach Kunden'!H180,Gesamtaufstellung[HSP Namen],0)),"")</f>
        <v/>
      </c>
      <c r="D180" s="3" t="str">
        <f>IFERROR(INDEX(Gesamtaufstellung[Marge in %],MATCH('nach Kunden'!H180,Gesamtaufstellung[HSP Namen],0)),"")</f>
        <v/>
      </c>
      <c r="E180" s="1" t="str">
        <f>IFERROR(INDEX(Gesamtaufstellung[Rechnungbetrag],MATCH('nach Kunden'!H180,Gesamtaufstellung[HSP Namen],0)),"")</f>
        <v/>
      </c>
      <c r="F180" s="8" t="str">
        <f t="shared" si="2"/>
        <v/>
      </c>
      <c r="G180" t="str">
        <f>IFERROR(INDEX(Verkäufer[Verkäufer],MATCH(ROUND(nach_Kunden[[#This Row],[Verkäufernr.]],0),Verkäufer[Nummer],0)),"")</f>
        <v/>
      </c>
      <c r="H180" t="str">
        <f>IFERROR(SMALL(Gesamtaufstellung[HSP Namen],ROW()-3),"")</f>
        <v/>
      </c>
    </row>
    <row r="181" spans="1:8" x14ac:dyDescent="0.2">
      <c r="A181" t="str">
        <f>IFERROR(INDEX(Gesamtaufstellung[Kd.nummer],MATCH('nach Kunden'!B181,Gesamtaufstellung[Kunde],0)),"")</f>
        <v/>
      </c>
      <c r="B181" t="str">
        <f>IFERROR(INDEX(Gesamtaufstellung[Kunde],MATCH('nach Kunden'!H181,Gesamtaufstellung[HSP Namen],0)),"")</f>
        <v/>
      </c>
      <c r="C181" s="7" t="str">
        <f>IFERROR(INDEX(Gesamtaufstellung[HSP Ums.],MATCH('nach Kunden'!H181,Gesamtaufstellung[HSP Namen],0)),"")</f>
        <v/>
      </c>
      <c r="D181" s="3" t="str">
        <f>IFERROR(INDEX(Gesamtaufstellung[Marge in %],MATCH('nach Kunden'!H181,Gesamtaufstellung[HSP Namen],0)),"")</f>
        <v/>
      </c>
      <c r="E181" s="1" t="str">
        <f>IFERROR(INDEX(Gesamtaufstellung[Rechnungbetrag],MATCH('nach Kunden'!H181,Gesamtaufstellung[HSP Namen],0)),"")</f>
        <v/>
      </c>
      <c r="F181" s="8" t="str">
        <f t="shared" si="2"/>
        <v/>
      </c>
      <c r="G181" t="str">
        <f>IFERROR(INDEX(Verkäufer[Verkäufer],MATCH(ROUND(nach_Kunden[[#This Row],[Verkäufernr.]],0),Verkäufer[Nummer],0)),"")</f>
        <v/>
      </c>
      <c r="H181" t="str">
        <f>IFERROR(SMALL(Gesamtaufstellung[HSP Namen],ROW()-3),"")</f>
        <v/>
      </c>
    </row>
    <row r="182" spans="1:8" x14ac:dyDescent="0.2">
      <c r="A182" t="str">
        <f>IFERROR(INDEX(Gesamtaufstellung[Kd.nummer],MATCH('nach Kunden'!B182,Gesamtaufstellung[Kunde],0)),"")</f>
        <v/>
      </c>
      <c r="B182" t="str">
        <f>IFERROR(INDEX(Gesamtaufstellung[Kunde],MATCH('nach Kunden'!H182,Gesamtaufstellung[HSP Namen],0)),"")</f>
        <v/>
      </c>
      <c r="C182" s="7" t="str">
        <f>IFERROR(INDEX(Gesamtaufstellung[HSP Ums.],MATCH('nach Kunden'!H182,Gesamtaufstellung[HSP Namen],0)),"")</f>
        <v/>
      </c>
      <c r="D182" s="3" t="str">
        <f>IFERROR(INDEX(Gesamtaufstellung[Marge in %],MATCH('nach Kunden'!H182,Gesamtaufstellung[HSP Namen],0)),"")</f>
        <v/>
      </c>
      <c r="E182" s="1" t="str">
        <f>IFERROR(INDEX(Gesamtaufstellung[Rechnungbetrag],MATCH('nach Kunden'!H182,Gesamtaufstellung[HSP Namen],0)),"")</f>
        <v/>
      </c>
      <c r="F182" s="8" t="str">
        <f t="shared" si="2"/>
        <v/>
      </c>
      <c r="G182" t="str">
        <f>IFERROR(INDEX(Verkäufer[Verkäufer],MATCH(ROUND(nach_Kunden[[#This Row],[Verkäufernr.]],0),Verkäufer[Nummer],0)),"")</f>
        <v/>
      </c>
      <c r="H182" t="str">
        <f>IFERROR(SMALL(Gesamtaufstellung[HSP Namen],ROW()-3),"")</f>
        <v/>
      </c>
    </row>
    <row r="183" spans="1:8" x14ac:dyDescent="0.2">
      <c r="A183" t="str">
        <f>IFERROR(INDEX(Gesamtaufstellung[Kd.nummer],MATCH('nach Kunden'!B183,Gesamtaufstellung[Kunde],0)),"")</f>
        <v/>
      </c>
      <c r="B183" t="str">
        <f>IFERROR(INDEX(Gesamtaufstellung[Kunde],MATCH('nach Kunden'!H183,Gesamtaufstellung[HSP Namen],0)),"")</f>
        <v/>
      </c>
      <c r="C183" s="7" t="str">
        <f>IFERROR(INDEX(Gesamtaufstellung[HSP Ums.],MATCH('nach Kunden'!H183,Gesamtaufstellung[HSP Namen],0)),"")</f>
        <v/>
      </c>
      <c r="D183" s="3" t="str">
        <f>IFERROR(INDEX(Gesamtaufstellung[Marge in %],MATCH('nach Kunden'!H183,Gesamtaufstellung[HSP Namen],0)),"")</f>
        <v/>
      </c>
      <c r="E183" s="1" t="str">
        <f>IFERROR(INDEX(Gesamtaufstellung[Rechnungbetrag],MATCH('nach Kunden'!H183,Gesamtaufstellung[HSP Namen],0)),"")</f>
        <v/>
      </c>
      <c r="F183" s="8" t="str">
        <f t="shared" si="2"/>
        <v/>
      </c>
      <c r="G183" t="str">
        <f>IFERROR(INDEX(Verkäufer[Verkäufer],MATCH(ROUND(nach_Kunden[[#This Row],[Verkäufernr.]],0),Verkäufer[Nummer],0)),"")</f>
        <v/>
      </c>
      <c r="H183" t="str">
        <f>IFERROR(SMALL(Gesamtaufstellung[HSP Namen],ROW()-3),"")</f>
        <v/>
      </c>
    </row>
  </sheetData>
  <pageMargins left="0.7" right="0.7" top="0.78740157499999996" bottom="0.78740157499999996" header="0.3" footer="0.3"/>
  <ignoredErrors>
    <ignoredError sqref="F4" calculatedColumn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14</vt:i4>
      </vt:variant>
    </vt:vector>
  </HeadingPairs>
  <TitlesOfParts>
    <vt:vector size="20" baseType="lpstr">
      <vt:lpstr>Gesamtaufstellung</vt:lpstr>
      <vt:lpstr>Verkäufer- und Preisliste</vt:lpstr>
      <vt:lpstr>nach Umsatz</vt:lpstr>
      <vt:lpstr>nach Ertrag</vt:lpstr>
      <vt:lpstr>nach Verkäufer</vt:lpstr>
      <vt:lpstr>nach Kunden</vt:lpstr>
      <vt:lpstr>Hilfsspalte_Namen</vt:lpstr>
      <vt:lpstr>Hilfsspalte_Rechnung</vt:lpstr>
      <vt:lpstr>Hilfsspalte_Ums.</vt:lpstr>
      <vt:lpstr>Kd.nummer</vt:lpstr>
      <vt:lpstr>Kunde</vt:lpstr>
      <vt:lpstr>Liste_Verkäufer</vt:lpstr>
      <vt:lpstr>Marge</vt:lpstr>
      <vt:lpstr>Marge_in_Prozent</vt:lpstr>
      <vt:lpstr>Rang_Ums.</vt:lpstr>
      <vt:lpstr>Rechnungbetrag</vt:lpstr>
      <vt:lpstr>Umsatz</vt:lpstr>
      <vt:lpstr>Umsatzziel</vt:lpstr>
      <vt:lpstr>Verkäuferliste</vt:lpstr>
      <vt:lpstr>Verkäufernr.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Eckel Ralph</cp:lastModifiedBy>
  <dcterms:created xsi:type="dcterms:W3CDTF">2016-10-08T14:36:52Z</dcterms:created>
  <dcterms:modified xsi:type="dcterms:W3CDTF">2017-11-13T12:00:49Z</dcterms:modified>
</cp:coreProperties>
</file>