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tables/table2.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codeName="DieseArbeitsmappe" defaultThemeVersion="166925"/>
  <mc:AlternateContent xmlns:mc="http://schemas.openxmlformats.org/markup-compatibility/2006">
    <mc:Choice Requires="x15">
      <x15ac:absPath xmlns:x15ac="http://schemas.microsoft.com/office/spreadsheetml/2010/11/ac" url="D:\Eigene Dateien\Excel\Excelstammtisch\Zahlenformate\"/>
    </mc:Choice>
  </mc:AlternateContent>
  <xr:revisionPtr revIDLastSave="0" documentId="13_ncr:1_{61808EA4-65D6-4A3C-8A4D-71F1C4502B0C}" xr6:coauthVersionLast="45" xr6:coauthVersionMax="45" xr10:uidLastSave="{00000000-0000-0000-0000-000000000000}"/>
  <bookViews>
    <workbookView xWindow="-120" yWindow="-120" windowWidth="29040" windowHeight="17640" activeTab="4" xr2:uid="{0E85F75B-AD8B-4F37-B791-C9C4120BD891}"/>
  </bookViews>
  <sheets>
    <sheet name="01FormatierteZelle" sheetId="1" r:id="rId1"/>
    <sheet name="02Grenzen" sheetId="2" r:id="rId2"/>
    <sheet name="03StandardZahl" sheetId="3" r:id="rId3"/>
    <sheet name="04WährungBuchhaltung" sheetId="4" r:id="rId4"/>
    <sheet name="05BenutzerdefiniertesZahlenform" sheetId="5" r:id="rId5"/>
    <sheet name="05Alterspyramide" sheetId="6" r:id="rId6"/>
    <sheet name="06Interviewfragebogen" sheetId="8" r:id="rId7"/>
    <sheet name="07BedingteFormatierung" sheetId="9" r:id="rId8"/>
    <sheet name="07BedingteFormatierung02" sheetId="10" r:id="rId9"/>
    <sheet name="08ZahlenformatMehrAls3Beding" sheetId="11" r:id="rId10"/>
    <sheet name="09Datum1" sheetId="12" r:id="rId11"/>
    <sheet name="09Datum2" sheetId="13" r:id="rId12"/>
    <sheet name="09aktuellesDatumMehrsprachig" sheetId="14" r:id="rId13"/>
    <sheet name="09Kalender" sheetId="15" r:id="rId14"/>
    <sheet name="11Text01" sheetId="16" r:id="rId15"/>
    <sheet name="11Text02" sheetId="18" r:id="rId16"/>
    <sheet name="12Prozent" sheetId="17" r:id="rId17"/>
  </sheets>
  <externalReferences>
    <externalReference r:id="rId18"/>
    <externalReference r:id="rId19"/>
    <externalReference r:id="rId20"/>
  </externalReferences>
  <definedNames>
    <definedName name="BereichDemo1Namen">OFFSET('[1]6. Peter'!$B$5,'[1]6. Peter'!$E$4,0,'[1]6. Peter'!$E$3,1)</definedName>
    <definedName name="BereichDemo1Werte">OFFSET('[1]6. Peter'!$B$5,'[1]6. Peter'!$E$4,1,'[1]6. Peter'!$E$3,1)</definedName>
    <definedName name="BereichDemo2Namen">OFFSET('[1]7. Peter'!$A$3,1,0,'[1]7. Peter'!$B$17,1)</definedName>
    <definedName name="BereichDemo2Werte">OFFSET('[1]7. Peter'!$A$3,1,1,'[1]7. Peter'!$B$17,1)</definedName>
    <definedName name="Datumsangaben7">OFFSET([1]!Erlöse[[#Headers],[Nummer]],COUNT([1]!Erlöse[Nummer])-6,1,7,1)</definedName>
    <definedName name="_xlnm.Print_Area" localSheetId="13">'09Kalender'!$A$1:$AJ$34</definedName>
    <definedName name="_xlnm.Print_Titles" localSheetId="5">'05Alterspyramide'!$A:$C,'05Alterspyramide'!$1:$12</definedName>
    <definedName name="E_1">[2]UVFAKT!$B$41</definedName>
    <definedName name="E_2">[2]UVFAKT!$C$41</definedName>
    <definedName name="E_3">[2]UVFAKT!$D$41</definedName>
    <definedName name="E_4">[2]UVFAKT!$E$41</definedName>
    <definedName name="E_5">[2]UVFAKT!$F$41</definedName>
    <definedName name="E_6">[2]UVFAKT!$G$41</definedName>
    <definedName name="E_7">[2]UVFAKT!$H$41</definedName>
    <definedName name="EAT">[2]UVFAKT!$F$22</definedName>
    <definedName name="EINK">[2]UVFAKT!$F$18</definedName>
    <definedName name="Erlöse7">OFFSET([1]!Erlöse[[#Headers],[Nummer]],COUNT([1]!Erlöse[Nummer])-6,3,7,1)</definedName>
    <definedName name="ExterneDaten_1" localSheetId="16" hidden="1">'12Prozent'!$A$1:$E$48</definedName>
    <definedName name="F">[2]UVFAKT!$B$35</definedName>
    <definedName name="GES">[2]UVFAKT!$I$55</definedName>
    <definedName name="JHR">[2]UVFAKT!$F$20</definedName>
    <definedName name="Liste" localSheetId="13">'09Kalender'!#REF!</definedName>
    <definedName name="MAX">[2]UVFAKT!$I$59</definedName>
    <definedName name="P">[2]UVFAKT!$B$36</definedName>
    <definedName name="PERS">[2]UVFAKT!$F$16</definedName>
    <definedName name="S_1">[2]UVFAKT!$G$16</definedName>
    <definedName name="Skalierung">ROW([3]CN!1048573:16)^0</definedName>
    <definedName name="SR">[2]UVFAKT!$I$56</definedName>
    <definedName name="SUM">[2]UVFAKT!$I$58</definedName>
    <definedName name="U_1">[2]UVFAKT!$B$44</definedName>
    <definedName name="U_2">[2]UVFAKT!$C$44</definedName>
    <definedName name="U_3">[2]UVFAKT!$D$44</definedName>
    <definedName name="U_4">[2]UVFAKT!$E$44</definedName>
    <definedName name="U_5">[2]UVFAKT!$F$44</definedName>
    <definedName name="U_6">[2]UVFAKT!$G$44</definedName>
    <definedName name="U_7">[2]UVFAKT!$H$44</definedName>
    <definedName name="xDrehung">CHOOSE({1,2,3;4,5,6;7,8,9},1,0,0,0,COS('[1]5. Peter a'!$N$1),SIN('[1]5. Peter a'!$N$1),0,-SIN('[1]5. Peter a'!$N$1),COS('[1]5. Peter a'!$N$1))</definedName>
    <definedName name="yDrehung">CHOOSE({1,2,3;4,5,6;7,8,9},COS('[1]5. Peter a'!$N$2),0,-SIN('[1]5. Peter a'!$N$2),0,1,0,SIN('[1]5. Peter a'!$N$2),0,COS('[1]5. Peter a'!$N$2))</definedName>
    <definedName name="Z_1">[2]UVFAKT!$I$61</definedName>
    <definedName name="zDrehung">CHOOSE({1,2,3;4,5,6;7,8,9},COS('[1]5. Peter a'!$N$3),SIN('[1]5. Peter a'!$N$3),0,-SIN('[1]5. Peter a'!$N$3),COS('[1]5. Peter a'!$N$3),0,0,0,1)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4" l="1"/>
  <c r="I2" i="5" l="1"/>
  <c r="G4" i="2"/>
  <c r="E49" i="17" l="1"/>
  <c r="F25" i="17" s="1"/>
  <c r="F3" i="17" l="1"/>
  <c r="F11" i="17"/>
  <c r="F19" i="17"/>
  <c r="F27" i="17"/>
  <c r="F35" i="17"/>
  <c r="F43" i="17"/>
  <c r="F4" i="17"/>
  <c r="F12" i="17"/>
  <c r="F20" i="17"/>
  <c r="F28" i="17"/>
  <c r="F36" i="17"/>
  <c r="F44" i="17"/>
  <c r="F17" i="17"/>
  <c r="F9" i="17"/>
  <c r="F33" i="17"/>
  <c r="F41" i="17"/>
  <c r="F2" i="17"/>
  <c r="F18" i="17"/>
  <c r="F42" i="17"/>
  <c r="F13" i="17"/>
  <c r="F37" i="17"/>
  <c r="F6" i="17"/>
  <c r="F22" i="17"/>
  <c r="F38" i="17"/>
  <c r="F15" i="17"/>
  <c r="F23" i="17"/>
  <c r="F31" i="17"/>
  <c r="F39" i="17"/>
  <c r="F47" i="17"/>
  <c r="F10" i="17"/>
  <c r="F26" i="17"/>
  <c r="F34" i="17"/>
  <c r="F5" i="17"/>
  <c r="F21" i="17"/>
  <c r="F29" i="17"/>
  <c r="F45" i="17"/>
  <c r="F14" i="17"/>
  <c r="F30" i="17"/>
  <c r="F46" i="17"/>
  <c r="F7" i="17"/>
  <c r="F8" i="17"/>
  <c r="F16" i="17"/>
  <c r="F24" i="17"/>
  <c r="F32" i="17"/>
  <c r="F40" i="17"/>
  <c r="F48" i="17"/>
  <c r="F49" i="17" l="1"/>
  <c r="AJ34" i="15"/>
  <c r="AG34" i="15"/>
  <c r="AD34" i="15"/>
  <c r="AA34" i="15"/>
  <c r="X34" i="15"/>
  <c r="U34" i="15"/>
  <c r="R34" i="15"/>
  <c r="O34" i="15"/>
  <c r="L34" i="15"/>
  <c r="I34" i="15"/>
  <c r="F34" i="15"/>
  <c r="C34" i="15"/>
  <c r="AJ33" i="15"/>
  <c r="AG33" i="15"/>
  <c r="AD33" i="15"/>
  <c r="AA33" i="15"/>
  <c r="X33" i="15"/>
  <c r="U33" i="15"/>
  <c r="R33" i="15"/>
  <c r="O33" i="15"/>
  <c r="L33" i="15"/>
  <c r="I33" i="15"/>
  <c r="F33" i="15"/>
  <c r="C33" i="15"/>
  <c r="AJ32" i="15"/>
  <c r="AG32" i="15"/>
  <c r="AD32" i="15"/>
  <c r="AA32" i="15"/>
  <c r="X32" i="15"/>
  <c r="U32" i="15"/>
  <c r="R32" i="15"/>
  <c r="O32" i="15"/>
  <c r="L32" i="15"/>
  <c r="K32" i="15"/>
  <c r="I32" i="15"/>
  <c r="D32" i="15"/>
  <c r="F32" i="15" s="1"/>
  <c r="C32" i="15"/>
  <c r="AJ31" i="15"/>
  <c r="AG31" i="15"/>
  <c r="AD31" i="15"/>
  <c r="AA31" i="15"/>
  <c r="X31" i="15"/>
  <c r="U31" i="15"/>
  <c r="R31" i="15"/>
  <c r="O31" i="15"/>
  <c r="L31" i="15"/>
  <c r="I31" i="15"/>
  <c r="F31" i="15"/>
  <c r="C31" i="15"/>
  <c r="AJ30" i="15"/>
  <c r="AG30" i="15"/>
  <c r="AD30" i="15"/>
  <c r="AA30" i="15"/>
  <c r="X30" i="15"/>
  <c r="U30" i="15"/>
  <c r="R30" i="15"/>
  <c r="O30" i="15"/>
  <c r="L30" i="15"/>
  <c r="I30" i="15"/>
  <c r="F30" i="15"/>
  <c r="C30" i="15"/>
  <c r="AJ29" i="15"/>
  <c r="AG29" i="15"/>
  <c r="AD29" i="15"/>
  <c r="AA29" i="15"/>
  <c r="X29" i="15"/>
  <c r="U29" i="15"/>
  <c r="R29" i="15"/>
  <c r="O29" i="15"/>
  <c r="L29" i="15"/>
  <c r="I29" i="15"/>
  <c r="F29" i="15"/>
  <c r="C29" i="15"/>
  <c r="AJ28" i="15"/>
  <c r="AG28" i="15"/>
  <c r="AD28" i="15"/>
  <c r="AA28" i="15"/>
  <c r="X28" i="15"/>
  <c r="U28" i="15"/>
  <c r="R28" i="15"/>
  <c r="O28" i="15"/>
  <c r="L28" i="15"/>
  <c r="I28" i="15"/>
  <c r="F28" i="15"/>
  <c r="C28" i="15"/>
  <c r="AJ27" i="15"/>
  <c r="AG27" i="15"/>
  <c r="AD27" i="15"/>
  <c r="AA27" i="15"/>
  <c r="X27" i="15"/>
  <c r="U27" i="15"/>
  <c r="R27" i="15"/>
  <c r="O27" i="15"/>
  <c r="L27" i="15"/>
  <c r="I27" i="15"/>
  <c r="F27" i="15"/>
  <c r="C27" i="15"/>
  <c r="AJ26" i="15"/>
  <c r="AG26" i="15"/>
  <c r="AD26" i="15"/>
  <c r="AA26" i="15"/>
  <c r="X26" i="15"/>
  <c r="U26" i="15"/>
  <c r="R26" i="15"/>
  <c r="O26" i="15"/>
  <c r="L26" i="15"/>
  <c r="I26" i="15"/>
  <c r="F26" i="15"/>
  <c r="C26" i="15"/>
  <c r="AJ25" i="15"/>
  <c r="AG25" i="15"/>
  <c r="AD25" i="15"/>
  <c r="AA25" i="15"/>
  <c r="X25" i="15"/>
  <c r="U25" i="15"/>
  <c r="R25" i="15"/>
  <c r="O25" i="15"/>
  <c r="L25" i="15"/>
  <c r="I25" i="15"/>
  <c r="F25" i="15"/>
  <c r="C25" i="15"/>
  <c r="AJ24" i="15"/>
  <c r="AG24" i="15"/>
  <c r="AD24" i="15"/>
  <c r="AA24" i="15"/>
  <c r="X24" i="15"/>
  <c r="U24" i="15"/>
  <c r="R24" i="15"/>
  <c r="O24" i="15"/>
  <c r="L24" i="15"/>
  <c r="I24" i="15"/>
  <c r="F24" i="15"/>
  <c r="C24" i="15"/>
  <c r="AJ23" i="15"/>
  <c r="AG23" i="15"/>
  <c r="AD23" i="15"/>
  <c r="AA23" i="15"/>
  <c r="X23" i="15"/>
  <c r="U23" i="15"/>
  <c r="R23" i="15"/>
  <c r="O23" i="15"/>
  <c r="L23" i="15"/>
  <c r="I23" i="15"/>
  <c r="F23" i="15"/>
  <c r="C23" i="15"/>
  <c r="AJ22" i="15"/>
  <c r="AG22" i="15"/>
  <c r="AD22" i="15"/>
  <c r="AA22" i="15"/>
  <c r="X22" i="15"/>
  <c r="U22" i="15"/>
  <c r="R22" i="15"/>
  <c r="O22" i="15"/>
  <c r="L22" i="15"/>
  <c r="I22" i="15"/>
  <c r="F22" i="15"/>
  <c r="C22" i="15"/>
  <c r="AJ21" i="15"/>
  <c r="AG21" i="15"/>
  <c r="AD21" i="15"/>
  <c r="AA21" i="15"/>
  <c r="X21" i="15"/>
  <c r="U21" i="15"/>
  <c r="R21" i="15"/>
  <c r="O21" i="15"/>
  <c r="L21" i="15"/>
  <c r="I21" i="15"/>
  <c r="F21" i="15"/>
  <c r="C21" i="15"/>
  <c r="AJ20" i="15"/>
  <c r="AG20" i="15"/>
  <c r="AD20" i="15"/>
  <c r="AA20" i="15"/>
  <c r="X20" i="15"/>
  <c r="U20" i="15"/>
  <c r="R20" i="15"/>
  <c r="O20" i="15"/>
  <c r="L20" i="15"/>
  <c r="I20" i="15"/>
  <c r="F20" i="15"/>
  <c r="C20" i="15"/>
  <c r="AJ19" i="15"/>
  <c r="AG19" i="15"/>
  <c r="AD19" i="15"/>
  <c r="AA19" i="15"/>
  <c r="X19" i="15"/>
  <c r="U19" i="15"/>
  <c r="R19" i="15"/>
  <c r="O19" i="15"/>
  <c r="L19" i="15"/>
  <c r="I19" i="15"/>
  <c r="F19" i="15"/>
  <c r="C19" i="15"/>
  <c r="AJ18" i="15"/>
  <c r="AG18" i="15"/>
  <c r="AD18" i="15"/>
  <c r="AA18" i="15"/>
  <c r="X18" i="15"/>
  <c r="U18" i="15"/>
  <c r="R18" i="15"/>
  <c r="O18" i="15"/>
  <c r="L18" i="15"/>
  <c r="I18" i="15"/>
  <c r="F18" i="15"/>
  <c r="C18" i="15"/>
  <c r="AJ17" i="15"/>
  <c r="AG17" i="15"/>
  <c r="AD17" i="15"/>
  <c r="AA17" i="15"/>
  <c r="X17" i="15"/>
  <c r="U17" i="15"/>
  <c r="R17" i="15"/>
  <c r="O17" i="15"/>
  <c r="L17" i="15"/>
  <c r="I17" i="15"/>
  <c r="F17" i="15"/>
  <c r="C17" i="15"/>
  <c r="AJ16" i="15"/>
  <c r="AG16" i="15"/>
  <c r="AD16" i="15"/>
  <c r="AA16" i="15"/>
  <c r="X16" i="15"/>
  <c r="U16" i="15"/>
  <c r="R16" i="15"/>
  <c r="O16" i="15"/>
  <c r="L16" i="15"/>
  <c r="I16" i="15"/>
  <c r="F16" i="15"/>
  <c r="C16" i="15"/>
  <c r="AJ15" i="15"/>
  <c r="AG15" i="15"/>
  <c r="AD15" i="15"/>
  <c r="AA15" i="15"/>
  <c r="X15" i="15"/>
  <c r="U15" i="15"/>
  <c r="R15" i="15"/>
  <c r="O15" i="15"/>
  <c r="L15" i="15"/>
  <c r="I15" i="15"/>
  <c r="F15" i="15"/>
  <c r="C15" i="15"/>
  <c r="AJ14" i="15"/>
  <c r="AG14" i="15"/>
  <c r="AD14" i="15"/>
  <c r="AA14" i="15"/>
  <c r="X14" i="15"/>
  <c r="U14" i="15"/>
  <c r="R14" i="15"/>
  <c r="O14" i="15"/>
  <c r="L14" i="15"/>
  <c r="I14" i="15"/>
  <c r="F14" i="15"/>
  <c r="C14" i="15"/>
  <c r="AJ13" i="15"/>
  <c r="AG13" i="15"/>
  <c r="AD13" i="15"/>
  <c r="AA13" i="15"/>
  <c r="X13" i="15"/>
  <c r="U13" i="15"/>
  <c r="R13" i="15"/>
  <c r="O13" i="15"/>
  <c r="L13" i="15"/>
  <c r="I13" i="15"/>
  <c r="F13" i="15"/>
  <c r="C13" i="15"/>
  <c r="AJ12" i="15"/>
  <c r="AG12" i="15"/>
  <c r="AD12" i="15"/>
  <c r="AA12" i="15"/>
  <c r="X12" i="15"/>
  <c r="U12" i="15"/>
  <c r="R12" i="15"/>
  <c r="Q12" i="15"/>
  <c r="O12" i="15"/>
  <c r="L12" i="15"/>
  <c r="I12" i="15"/>
  <c r="F12" i="15"/>
  <c r="C12" i="15"/>
  <c r="AJ11" i="15"/>
  <c r="AG11" i="15"/>
  <c r="AD11" i="15"/>
  <c r="AA11" i="15"/>
  <c r="X11" i="15"/>
  <c r="U11" i="15"/>
  <c r="R11" i="15"/>
  <c r="O11" i="15"/>
  <c r="L11" i="15"/>
  <c r="I11" i="15"/>
  <c r="F11" i="15"/>
  <c r="C11" i="15"/>
  <c r="AJ10" i="15"/>
  <c r="AG10" i="15"/>
  <c r="AD10" i="15"/>
  <c r="AA10" i="15"/>
  <c r="X10" i="15"/>
  <c r="U10" i="15"/>
  <c r="R10" i="15"/>
  <c r="O10" i="15"/>
  <c r="L10" i="15"/>
  <c r="I10" i="15"/>
  <c r="F10" i="15"/>
  <c r="C10" i="15"/>
  <c r="AJ9" i="15"/>
  <c r="AG9" i="15"/>
  <c r="AD9" i="15"/>
  <c r="AA9" i="15"/>
  <c r="X9" i="15"/>
  <c r="U9" i="15"/>
  <c r="R9" i="15"/>
  <c r="O9" i="15"/>
  <c r="L9" i="15"/>
  <c r="I9" i="15"/>
  <c r="F9" i="15"/>
  <c r="C9" i="15"/>
  <c r="AJ8" i="15"/>
  <c r="AG8" i="15"/>
  <c r="AD8" i="15"/>
  <c r="AA8" i="15"/>
  <c r="X8" i="15"/>
  <c r="U8" i="15"/>
  <c r="T8" i="15"/>
  <c r="R8" i="15"/>
  <c r="O8" i="15"/>
  <c r="L8" i="15"/>
  <c r="I8" i="15"/>
  <c r="F8" i="15"/>
  <c r="E8" i="15"/>
  <c r="C8" i="15"/>
  <c r="AJ7" i="15"/>
  <c r="AG7" i="15"/>
  <c r="AD7" i="15"/>
  <c r="AA7" i="15"/>
  <c r="X7" i="15"/>
  <c r="W7" i="15"/>
  <c r="U7" i="15"/>
  <c r="R7" i="15"/>
  <c r="O7" i="15"/>
  <c r="L7" i="15"/>
  <c r="K7" i="15"/>
  <c r="I7" i="15"/>
  <c r="F7" i="15"/>
  <c r="C7" i="15"/>
  <c r="AJ6" i="15"/>
  <c r="AG6" i="15"/>
  <c r="AF6" i="15"/>
  <c r="AD6" i="15"/>
  <c r="AA6" i="15"/>
  <c r="X6" i="15"/>
  <c r="U6" i="15"/>
  <c r="T6" i="15"/>
  <c r="R6" i="15"/>
  <c r="O6" i="15"/>
  <c r="L6" i="15"/>
  <c r="I6" i="15"/>
  <c r="F6" i="15"/>
  <c r="E6" i="15"/>
  <c r="C6" i="15"/>
  <c r="AJ5" i="15"/>
  <c r="AG5" i="15"/>
  <c r="AD5" i="15"/>
  <c r="AC5" i="15"/>
  <c r="AA5" i="15"/>
  <c r="X5" i="15"/>
  <c r="U5" i="15"/>
  <c r="R5" i="15"/>
  <c r="O5" i="15"/>
  <c r="L5" i="15"/>
  <c r="I5" i="15"/>
  <c r="F5" i="15"/>
  <c r="C5" i="15"/>
  <c r="AJ4" i="15"/>
  <c r="AI4" i="15"/>
  <c r="AG4" i="15"/>
  <c r="AD4" i="15"/>
  <c r="AA4" i="15"/>
  <c r="X4" i="15"/>
  <c r="W4" i="15"/>
  <c r="U4" i="15"/>
  <c r="R4" i="15"/>
  <c r="O4" i="15"/>
  <c r="L4" i="15"/>
  <c r="K4" i="15"/>
  <c r="I4" i="15"/>
  <c r="F4" i="15"/>
  <c r="C4" i="15"/>
  <c r="AM3" i="15"/>
  <c r="AH3" i="15"/>
  <c r="M3" i="15"/>
  <c r="J3" i="15"/>
  <c r="Y1" i="15"/>
  <c r="Q32" i="15" s="1"/>
  <c r="C3" i="14"/>
  <c r="C9" i="14" s="1"/>
  <c r="A44" i="13"/>
  <c r="A45" i="13" s="1"/>
  <c r="A46" i="13" s="1"/>
  <c r="A47" i="13" s="1"/>
  <c r="A48" i="13" s="1"/>
  <c r="A49" i="13" s="1"/>
  <c r="A50" i="13" s="1"/>
  <c r="A51" i="13" s="1"/>
  <c r="A52" i="13" s="1"/>
  <c r="A53" i="13" s="1"/>
  <c r="A54" i="13" s="1"/>
  <c r="A55" i="13" s="1"/>
  <c r="A30" i="13"/>
  <c r="C44" i="13" s="1"/>
  <c r="A16" i="13"/>
  <c r="A2" i="13"/>
  <c r="H2" i="13" s="1"/>
  <c r="A35" i="12"/>
  <c r="A36" i="12" s="1"/>
  <c r="A37" i="12" s="1"/>
  <c r="A38" i="12" s="1"/>
  <c r="A39" i="12" s="1"/>
  <c r="A40" i="12" s="1"/>
  <c r="A41" i="12" s="1"/>
  <c r="A42" i="12" s="1"/>
  <c r="A43" i="12" s="1"/>
  <c r="A44" i="12" s="1"/>
  <c r="A45" i="12" s="1"/>
  <c r="A46" i="12" s="1"/>
  <c r="A19" i="12"/>
  <c r="A20" i="12" s="1"/>
  <c r="A3" i="12"/>
  <c r="I3" i="12" s="1"/>
  <c r="E32" i="15" l="1"/>
  <c r="A31" i="13"/>
  <c r="B45" i="13" s="1"/>
  <c r="C35" i="12"/>
  <c r="D44" i="13"/>
  <c r="H35" i="12"/>
  <c r="E44" i="13"/>
  <c r="G44" i="13"/>
  <c r="H44" i="13"/>
  <c r="G3" i="12"/>
  <c r="C30" i="13"/>
  <c r="G16" i="13"/>
  <c r="B30" i="13"/>
  <c r="F16" i="13"/>
  <c r="E16" i="13"/>
  <c r="F30" i="13"/>
  <c r="E30" i="13"/>
  <c r="D30" i="13"/>
  <c r="G36" i="12"/>
  <c r="G20" i="12"/>
  <c r="F36" i="12"/>
  <c r="F20" i="12"/>
  <c r="B36" i="12"/>
  <c r="E36" i="12"/>
  <c r="D36" i="12"/>
  <c r="C36" i="12"/>
  <c r="A21" i="12"/>
  <c r="H20" i="12"/>
  <c r="E20" i="12"/>
  <c r="H36" i="12"/>
  <c r="G2" i="13"/>
  <c r="F2" i="13"/>
  <c r="E2" i="13"/>
  <c r="B16" i="13"/>
  <c r="B2" i="13"/>
  <c r="C16" i="13"/>
  <c r="C2" i="13"/>
  <c r="A3" i="13"/>
  <c r="B19" i="12"/>
  <c r="E3" i="12"/>
  <c r="C3" i="12"/>
  <c r="A4" i="12"/>
  <c r="B3" i="12"/>
  <c r="D19" i="12"/>
  <c r="C19" i="12"/>
  <c r="H3" i="12"/>
  <c r="F3" i="12"/>
  <c r="A17" i="13"/>
  <c r="D2" i="13"/>
  <c r="D3" i="12"/>
  <c r="G35" i="12"/>
  <c r="G19" i="12"/>
  <c r="F35" i="12"/>
  <c r="F19" i="12"/>
  <c r="B35" i="12"/>
  <c r="D35" i="12"/>
  <c r="H19" i="12"/>
  <c r="E19" i="12"/>
  <c r="E35" i="12"/>
  <c r="D16" i="13"/>
  <c r="Q9" i="15"/>
  <c r="AF9" i="15"/>
  <c r="Q11" i="15"/>
  <c r="AC32" i="15"/>
  <c r="F44" i="13"/>
  <c r="P3" i="15"/>
  <c r="B4" i="15"/>
  <c r="N4" i="15"/>
  <c r="Z4" i="15"/>
  <c r="Q5" i="15"/>
  <c r="H6" i="15"/>
  <c r="AI6" i="15"/>
  <c r="Q10" i="15"/>
  <c r="W34" i="15"/>
  <c r="S3" i="15"/>
  <c r="E5" i="15"/>
  <c r="AF5" i="15"/>
  <c r="W6" i="15"/>
  <c r="AC7" i="15"/>
  <c r="H8" i="15"/>
  <c r="E9" i="15"/>
  <c r="T9" i="15"/>
  <c r="E12" i="15"/>
  <c r="AC33" i="15"/>
  <c r="Q33" i="15"/>
  <c r="AC31" i="15"/>
  <c r="Q31" i="15"/>
  <c r="E31" i="15"/>
  <c r="AC30" i="15"/>
  <c r="Q30" i="15"/>
  <c r="E30" i="15"/>
  <c r="AC29" i="15"/>
  <c r="Q29" i="15"/>
  <c r="E29" i="15"/>
  <c r="AC28" i="15"/>
  <c r="Q28" i="15"/>
  <c r="E28" i="15"/>
  <c r="AC27" i="15"/>
  <c r="Q27" i="15"/>
  <c r="E27" i="15"/>
  <c r="AC26" i="15"/>
  <c r="Q26" i="15"/>
  <c r="E26" i="15"/>
  <c r="AC25" i="15"/>
  <c r="Q25" i="15"/>
  <c r="E25" i="15"/>
  <c r="AC24" i="15"/>
  <c r="Q24" i="15"/>
  <c r="E24" i="15"/>
  <c r="AC23" i="15"/>
  <c r="Q23" i="15"/>
  <c r="E23" i="15"/>
  <c r="AC22" i="15"/>
  <c r="Q22" i="15"/>
  <c r="E22" i="15"/>
  <c r="AC21" i="15"/>
  <c r="Q21" i="15"/>
  <c r="E21" i="15"/>
  <c r="AC20" i="15"/>
  <c r="Q20" i="15"/>
  <c r="E20" i="15"/>
  <c r="AC19" i="15"/>
  <c r="Q19" i="15"/>
  <c r="E19" i="15"/>
  <c r="AC18" i="15"/>
  <c r="Q18" i="15"/>
  <c r="E18" i="15"/>
  <c r="AC17" i="15"/>
  <c r="Q17" i="15"/>
  <c r="E17" i="15"/>
  <c r="AC16" i="15"/>
  <c r="Q16" i="15"/>
  <c r="E16" i="15"/>
  <c r="AC15" i="15"/>
  <c r="Q15" i="15"/>
  <c r="E15" i="15"/>
  <c r="AC14" i="15"/>
  <c r="Q14" i="15"/>
  <c r="E14" i="15"/>
  <c r="AC13" i="15"/>
  <c r="Q13" i="15"/>
  <c r="E13" i="15"/>
  <c r="AC12" i="15"/>
  <c r="AI34" i="15"/>
  <c r="T34" i="15"/>
  <c r="B33" i="15"/>
  <c r="Z32" i="15"/>
  <c r="N32" i="15"/>
  <c r="B34" i="15"/>
  <c r="Z33" i="15"/>
  <c r="N33" i="15"/>
  <c r="B32" i="15"/>
  <c r="Z31" i="15"/>
  <c r="N31" i="15"/>
  <c r="B31" i="15"/>
  <c r="Z30" i="15"/>
  <c r="N30" i="15"/>
  <c r="B30" i="15"/>
  <c r="Z29" i="15"/>
  <c r="N29" i="15"/>
  <c r="B29" i="15"/>
  <c r="Z28" i="15"/>
  <c r="N28" i="15"/>
  <c r="B28" i="15"/>
  <c r="Z27" i="15"/>
  <c r="N27" i="15"/>
  <c r="B27" i="15"/>
  <c r="Z26" i="15"/>
  <c r="N26" i="15"/>
  <c r="B26" i="15"/>
  <c r="Z25" i="15"/>
  <c r="N25" i="15"/>
  <c r="B25" i="15"/>
  <c r="Z24" i="15"/>
  <c r="N24" i="15"/>
  <c r="B24" i="15"/>
  <c r="Z23" i="15"/>
  <c r="N23" i="15"/>
  <c r="B23" i="15"/>
  <c r="Z22" i="15"/>
  <c r="N22" i="15"/>
  <c r="B22" i="15"/>
  <c r="Z21" i="15"/>
  <c r="N21" i="15"/>
  <c r="B21" i="15"/>
  <c r="Z20" i="15"/>
  <c r="N20" i="15"/>
  <c r="B20" i="15"/>
  <c r="Z19" i="15"/>
  <c r="N19" i="15"/>
  <c r="B19" i="15"/>
  <c r="Z18" i="15"/>
  <c r="N18" i="15"/>
  <c r="B18" i="15"/>
  <c r="Z17" i="15"/>
  <c r="N17" i="15"/>
  <c r="B17" i="15"/>
  <c r="Z16" i="15"/>
  <c r="N16" i="15"/>
  <c r="B16" i="15"/>
  <c r="Z15" i="15"/>
  <c r="N15" i="15"/>
  <c r="B15" i="15"/>
  <c r="Z14" i="15"/>
  <c r="N14" i="15"/>
  <c r="B14" i="15"/>
  <c r="Z13" i="15"/>
  <c r="N13" i="15"/>
  <c r="B13" i="15"/>
  <c r="Z12" i="15"/>
  <c r="N12" i="15"/>
  <c r="B12" i="15"/>
  <c r="Z11" i="15"/>
  <c r="N11" i="15"/>
  <c r="B11" i="15"/>
  <c r="Z10" i="15"/>
  <c r="N10" i="15"/>
  <c r="B10" i="15"/>
  <c r="Z9" i="15"/>
  <c r="N9" i="15"/>
  <c r="B9" i="15"/>
  <c r="Z8" i="15"/>
  <c r="N8" i="15"/>
  <c r="B8" i="15"/>
  <c r="Z7" i="15"/>
  <c r="N7" i="15"/>
  <c r="B7" i="15"/>
  <c r="Z6" i="15"/>
  <c r="N6" i="15"/>
  <c r="B6" i="15"/>
  <c r="Z5" i="15"/>
  <c r="N5" i="15"/>
  <c r="B5" i="15"/>
  <c r="AC34" i="15"/>
  <c r="N34" i="15"/>
  <c r="AI33" i="15"/>
  <c r="W33" i="15"/>
  <c r="K33" i="15"/>
  <c r="AI31" i="15"/>
  <c r="W31" i="15"/>
  <c r="K31" i="15"/>
  <c r="AI30" i="15"/>
  <c r="W30" i="15"/>
  <c r="K30" i="15"/>
  <c r="AI29" i="15"/>
  <c r="W29" i="15"/>
  <c r="K29" i="15"/>
  <c r="AI28" i="15"/>
  <c r="W28" i="15"/>
  <c r="K28" i="15"/>
  <c r="AI27" i="15"/>
  <c r="W27" i="15"/>
  <c r="K27" i="15"/>
  <c r="AI26" i="15"/>
  <c r="W26" i="15"/>
  <c r="K26" i="15"/>
  <c r="AI25" i="15"/>
  <c r="W25" i="15"/>
  <c r="K25" i="15"/>
  <c r="AI24" i="15"/>
  <c r="W24" i="15"/>
  <c r="K24" i="15"/>
  <c r="AI23" i="15"/>
  <c r="W23" i="15"/>
  <c r="K23" i="15"/>
  <c r="AI22" i="15"/>
  <c r="W22" i="15"/>
  <c r="K22" i="15"/>
  <c r="AI21" i="15"/>
  <c r="W21" i="15"/>
  <c r="K21" i="15"/>
  <c r="AI20" i="15"/>
  <c r="W20" i="15"/>
  <c r="K20" i="15"/>
  <c r="AI19" i="15"/>
  <c r="W19" i="15"/>
  <c r="K19" i="15"/>
  <c r="AI18" i="15"/>
  <c r="W18" i="15"/>
  <c r="K18" i="15"/>
  <c r="AI17" i="15"/>
  <c r="W17" i="15"/>
  <c r="K17" i="15"/>
  <c r="AI16" i="15"/>
  <c r="W16" i="15"/>
  <c r="K16" i="15"/>
  <c r="AI15" i="15"/>
  <c r="W15" i="15"/>
  <c r="K15" i="15"/>
  <c r="AI14" i="15"/>
  <c r="W14" i="15"/>
  <c r="K14" i="15"/>
  <c r="AI13" i="15"/>
  <c r="W13" i="15"/>
  <c r="K13" i="15"/>
  <c r="AI12" i="15"/>
  <c r="W12" i="15"/>
  <c r="K12" i="15"/>
  <c r="AI11" i="15"/>
  <c r="W11" i="15"/>
  <c r="K11" i="15"/>
  <c r="AI10" i="15"/>
  <c r="W10" i="15"/>
  <c r="K10" i="15"/>
  <c r="AI9" i="15"/>
  <c r="W9" i="15"/>
  <c r="K9" i="15"/>
  <c r="AI8" i="15"/>
  <c r="W8" i="15"/>
  <c r="K8" i="15"/>
  <c r="AI7" i="15"/>
  <c r="AF32" i="15"/>
  <c r="T32" i="15"/>
  <c r="H32" i="15"/>
  <c r="AF33" i="15"/>
  <c r="T33" i="15"/>
  <c r="H33" i="15"/>
  <c r="AF31" i="15"/>
  <c r="T31" i="15"/>
  <c r="H31" i="15"/>
  <c r="AF30" i="15"/>
  <c r="T30" i="15"/>
  <c r="H30" i="15"/>
  <c r="AF29" i="15"/>
  <c r="T29" i="15"/>
  <c r="H29" i="15"/>
  <c r="AF28" i="15"/>
  <c r="T28" i="15"/>
  <c r="H28" i="15"/>
  <c r="AF27" i="15"/>
  <c r="T27" i="15"/>
  <c r="H27" i="15"/>
  <c r="AF26" i="15"/>
  <c r="T26" i="15"/>
  <c r="H26" i="15"/>
  <c r="AF25" i="15"/>
  <c r="T25" i="15"/>
  <c r="H25" i="15"/>
  <c r="AF24" i="15"/>
  <c r="T24" i="15"/>
  <c r="H24" i="15"/>
  <c r="AF23" i="15"/>
  <c r="T23" i="15"/>
  <c r="H23" i="15"/>
  <c r="AF22" i="15"/>
  <c r="T22" i="15"/>
  <c r="H22" i="15"/>
  <c r="AF21" i="15"/>
  <c r="T21" i="15"/>
  <c r="H21" i="15"/>
  <c r="AF20" i="15"/>
  <c r="T20" i="15"/>
  <c r="H20" i="15"/>
  <c r="AF19" i="15"/>
  <c r="T19" i="15"/>
  <c r="H19" i="15"/>
  <c r="AF18" i="15"/>
  <c r="T18" i="15"/>
  <c r="H18" i="15"/>
  <c r="AF17" i="15"/>
  <c r="T17" i="15"/>
  <c r="H17" i="15"/>
  <c r="AF16" i="15"/>
  <c r="T16" i="15"/>
  <c r="H16" i="15"/>
  <c r="AF15" i="15"/>
  <c r="T15" i="15"/>
  <c r="H15" i="15"/>
  <c r="AF14" i="15"/>
  <c r="T14" i="15"/>
  <c r="H14" i="15"/>
  <c r="AF13" i="15"/>
  <c r="T13" i="15"/>
  <c r="H13" i="15"/>
  <c r="AF12" i="15"/>
  <c r="T12" i="15"/>
  <c r="H12" i="15"/>
  <c r="AF11" i="15"/>
  <c r="T11" i="15"/>
  <c r="H11" i="15"/>
  <c r="AF10" i="15"/>
  <c r="T10" i="15"/>
  <c r="H10" i="15"/>
  <c r="V3" i="15"/>
  <c r="E4" i="15"/>
  <c r="Q4" i="15"/>
  <c r="AC4" i="15"/>
  <c r="T5" i="15"/>
  <c r="K6" i="15"/>
  <c r="Q7" i="15"/>
  <c r="E11" i="15"/>
  <c r="AI32" i="15"/>
  <c r="H34" i="15"/>
  <c r="I44" i="13"/>
  <c r="A3" i="15"/>
  <c r="Y3" i="15"/>
  <c r="H5" i="15"/>
  <c r="AI5" i="15"/>
  <c r="E7" i="15"/>
  <c r="AF7" i="15"/>
  <c r="AC8" i="15"/>
  <c r="H9" i="15"/>
  <c r="E10" i="15"/>
  <c r="B44" i="13"/>
  <c r="D3" i="15"/>
  <c r="AB3" i="15"/>
  <c r="H4" i="15"/>
  <c r="T4" i="15"/>
  <c r="AF4" i="15"/>
  <c r="W5" i="15"/>
  <c r="AC6" i="15"/>
  <c r="T7" i="15"/>
  <c r="AC11" i="15"/>
  <c r="W32" i="15"/>
  <c r="G3" i="15"/>
  <c r="AE3" i="15"/>
  <c r="K5" i="15"/>
  <c r="Q6" i="15"/>
  <c r="H7" i="15"/>
  <c r="Q8" i="15"/>
  <c r="AF8" i="15"/>
  <c r="AC9" i="15"/>
  <c r="AC10" i="15"/>
  <c r="E45" i="13" l="1"/>
  <c r="I45" i="13"/>
  <c r="H45" i="13"/>
  <c r="C45" i="13"/>
  <c r="G45" i="13"/>
  <c r="A32" i="13"/>
  <c r="B46" i="13" s="1"/>
  <c r="F45" i="13"/>
  <c r="D45" i="13"/>
  <c r="E31" i="13"/>
  <c r="A18" i="13"/>
  <c r="D31" i="13"/>
  <c r="G17" i="13"/>
  <c r="C31" i="13"/>
  <c r="F17" i="13"/>
  <c r="B31" i="13"/>
  <c r="E17" i="13"/>
  <c r="F31" i="13"/>
  <c r="G3" i="13"/>
  <c r="F3" i="13"/>
  <c r="E3" i="13"/>
  <c r="C17" i="13"/>
  <c r="B3" i="13"/>
  <c r="H3" i="13"/>
  <c r="D3" i="13"/>
  <c r="D17" i="13"/>
  <c r="C3" i="13"/>
  <c r="B17" i="13"/>
  <c r="A4" i="13"/>
  <c r="G37" i="12"/>
  <c r="G21" i="12"/>
  <c r="F37" i="12"/>
  <c r="F21" i="12"/>
  <c r="B37" i="12"/>
  <c r="H21" i="12"/>
  <c r="H37" i="12"/>
  <c r="E37" i="12"/>
  <c r="C37" i="12"/>
  <c r="E21" i="12"/>
  <c r="D37" i="12"/>
  <c r="A22" i="12"/>
  <c r="B20" i="12"/>
  <c r="C20" i="12"/>
  <c r="D4" i="12"/>
  <c r="A5" i="12"/>
  <c r="B4" i="12"/>
  <c r="I4" i="12"/>
  <c r="G4" i="12"/>
  <c r="F4" i="12"/>
  <c r="E4" i="12"/>
  <c r="C4" i="12"/>
  <c r="H4" i="12"/>
  <c r="D20" i="12"/>
  <c r="G46" i="13" l="1"/>
  <c r="E46" i="13"/>
  <c r="F46" i="13"/>
  <c r="H46" i="13"/>
  <c r="D46" i="13"/>
  <c r="C46" i="13"/>
  <c r="A33" i="13"/>
  <c r="I46" i="13"/>
  <c r="B21" i="12"/>
  <c r="C5" i="12"/>
  <c r="D21" i="12"/>
  <c r="I5" i="12"/>
  <c r="C21" i="12"/>
  <c r="H5" i="12"/>
  <c r="F5" i="12"/>
  <c r="B5" i="12"/>
  <c r="A6" i="12"/>
  <c r="D5" i="12"/>
  <c r="G5" i="12"/>
  <c r="E5" i="12"/>
  <c r="G4" i="13"/>
  <c r="F4" i="13"/>
  <c r="E4" i="13"/>
  <c r="D18" i="13"/>
  <c r="B4" i="13"/>
  <c r="C4" i="13"/>
  <c r="B18" i="13"/>
  <c r="A5" i="13"/>
  <c r="D4" i="13"/>
  <c r="C18" i="13"/>
  <c r="H4" i="13"/>
  <c r="F32" i="13"/>
  <c r="A19" i="13"/>
  <c r="E32" i="13"/>
  <c r="G18" i="13"/>
  <c r="C32" i="13"/>
  <c r="B32" i="13"/>
  <c r="E18" i="13"/>
  <c r="D32" i="13"/>
  <c r="F18" i="13"/>
  <c r="G38" i="12"/>
  <c r="G22" i="12"/>
  <c r="F38" i="12"/>
  <c r="F22" i="12"/>
  <c r="B38" i="12"/>
  <c r="E38" i="12"/>
  <c r="C38" i="12"/>
  <c r="A23" i="12"/>
  <c r="H22" i="12"/>
  <c r="E22" i="12"/>
  <c r="D38" i="12"/>
  <c r="H38" i="12"/>
  <c r="G47" i="13" l="1"/>
  <c r="F47" i="13"/>
  <c r="A34" i="13"/>
  <c r="C47" i="13"/>
  <c r="D47" i="13"/>
  <c r="I47" i="13"/>
  <c r="E47" i="13"/>
  <c r="H47" i="13"/>
  <c r="B47" i="13"/>
  <c r="B19" i="13"/>
  <c r="G5" i="13"/>
  <c r="F5" i="13"/>
  <c r="E5" i="13"/>
  <c r="B5" i="13"/>
  <c r="H5" i="13"/>
  <c r="D5" i="13"/>
  <c r="C5" i="13"/>
  <c r="D19" i="13"/>
  <c r="C19" i="13"/>
  <c r="A6" i="13"/>
  <c r="A20" i="13"/>
  <c r="E33" i="13"/>
  <c r="D33" i="13"/>
  <c r="E19" i="13"/>
  <c r="G19" i="13"/>
  <c r="F33" i="13"/>
  <c r="F19" i="13"/>
  <c r="C33" i="13"/>
  <c r="B33" i="13"/>
  <c r="G39" i="12"/>
  <c r="G23" i="12"/>
  <c r="F39" i="12"/>
  <c r="F23" i="12"/>
  <c r="B39" i="12"/>
  <c r="H39" i="12"/>
  <c r="E39" i="12"/>
  <c r="D39" i="12"/>
  <c r="C39" i="12"/>
  <c r="A24" i="12"/>
  <c r="E23" i="12"/>
  <c r="H23" i="12"/>
  <c r="B22" i="12"/>
  <c r="A7" i="12"/>
  <c r="B6" i="12"/>
  <c r="H6" i="12"/>
  <c r="G6" i="12"/>
  <c r="D22" i="12"/>
  <c r="E6" i="12"/>
  <c r="I6" i="12"/>
  <c r="C22" i="12"/>
  <c r="D6" i="12"/>
  <c r="C6" i="12"/>
  <c r="F6" i="12"/>
  <c r="B40" i="9"/>
  <c r="B39" i="9"/>
  <c r="B38" i="9"/>
  <c r="B37" i="9"/>
  <c r="B36" i="9"/>
  <c r="B35" i="9"/>
  <c r="B34" i="9"/>
  <c r="B33" i="9"/>
  <c r="B32" i="9"/>
  <c r="B31" i="9"/>
  <c r="B30" i="9"/>
  <c r="B29" i="9"/>
  <c r="B28" i="9"/>
  <c r="B27" i="9"/>
  <c r="B26" i="9"/>
  <c r="B25" i="9"/>
  <c r="B24" i="9"/>
  <c r="B23" i="9"/>
  <c r="B22" i="9"/>
  <c r="B21" i="9"/>
  <c r="B20" i="9"/>
  <c r="B19" i="9"/>
  <c r="B18" i="9"/>
  <c r="B17" i="9"/>
  <c r="B16" i="9"/>
  <c r="B15" i="9"/>
  <c r="B14" i="9"/>
  <c r="B13" i="9"/>
  <c r="B12" i="9"/>
  <c r="B11" i="9"/>
  <c r="B10" i="9"/>
  <c r="B9" i="9"/>
  <c r="B8" i="9"/>
  <c r="B7" i="9"/>
  <c r="B6" i="9"/>
  <c r="B5" i="9"/>
  <c r="B4" i="9"/>
  <c r="B3" i="9"/>
  <c r="B2" i="9"/>
  <c r="C48" i="13" l="1"/>
  <c r="I48" i="13"/>
  <c r="G48" i="13"/>
  <c r="A35" i="13"/>
  <c r="E48" i="13"/>
  <c r="B48" i="13"/>
  <c r="D48" i="13"/>
  <c r="F48" i="13"/>
  <c r="H48" i="13"/>
  <c r="G40" i="12"/>
  <c r="G24" i="12"/>
  <c r="F40" i="12"/>
  <c r="F24" i="12"/>
  <c r="B40" i="12"/>
  <c r="C40" i="12"/>
  <c r="A25" i="12"/>
  <c r="E24" i="12"/>
  <c r="H40" i="12"/>
  <c r="E40" i="12"/>
  <c r="H24" i="12"/>
  <c r="D40" i="12"/>
  <c r="C34" i="13"/>
  <c r="B34" i="13"/>
  <c r="F34" i="13"/>
  <c r="F20" i="13"/>
  <c r="G20" i="13"/>
  <c r="E34" i="13"/>
  <c r="D34" i="13"/>
  <c r="A21" i="13"/>
  <c r="E20" i="13"/>
  <c r="C20" i="13"/>
  <c r="G6" i="13"/>
  <c r="B20" i="13"/>
  <c r="F6" i="13"/>
  <c r="E6" i="13"/>
  <c r="B6" i="13"/>
  <c r="C6" i="13"/>
  <c r="D20" i="13"/>
  <c r="A7" i="13"/>
  <c r="H6" i="13"/>
  <c r="D6" i="13"/>
  <c r="B23" i="12"/>
  <c r="D23" i="12"/>
  <c r="I7" i="12"/>
  <c r="G7" i="12"/>
  <c r="F7" i="12"/>
  <c r="D7" i="12"/>
  <c r="A8" i="12"/>
  <c r="B7" i="12"/>
  <c r="H7" i="12"/>
  <c r="C23" i="12"/>
  <c r="E7" i="12"/>
  <c r="C7" i="12"/>
  <c r="D34" i="9"/>
  <c r="E34" i="9" s="1"/>
  <c r="F34" i="9" s="1"/>
  <c r="D11" i="9"/>
  <c r="E11" i="9" s="1"/>
  <c r="F11" i="9" s="1"/>
  <c r="D19" i="9"/>
  <c r="E19" i="9" s="1"/>
  <c r="F19" i="9" s="1"/>
  <c r="D27" i="9"/>
  <c r="E27" i="9" s="1"/>
  <c r="F27" i="9" s="1"/>
  <c r="D35" i="9"/>
  <c r="E35" i="9" s="1"/>
  <c r="F35" i="9" s="1"/>
  <c r="D2" i="9"/>
  <c r="E2" i="9" s="1"/>
  <c r="F2" i="9" s="1"/>
  <c r="D39" i="9"/>
  <c r="E39" i="9" s="1"/>
  <c r="F39" i="9" s="1"/>
  <c r="D4" i="9"/>
  <c r="D38" i="9"/>
  <c r="D22" i="9"/>
  <c r="D14" i="9"/>
  <c r="D6" i="9"/>
  <c r="D30" i="9"/>
  <c r="D12" i="9"/>
  <c r="D21" i="9"/>
  <c r="D13" i="9"/>
  <c r="D5" i="9"/>
  <c r="D28" i="9"/>
  <c r="D40" i="9"/>
  <c r="D32" i="9"/>
  <c r="D24" i="9"/>
  <c r="D16" i="9"/>
  <c r="D8" i="9"/>
  <c r="D20" i="9"/>
  <c r="D10" i="9"/>
  <c r="D26" i="9"/>
  <c r="D3" i="9"/>
  <c r="D18" i="9"/>
  <c r="D9" i="9"/>
  <c r="D17" i="9"/>
  <c r="D25" i="9"/>
  <c r="D33" i="9"/>
  <c r="D36" i="9"/>
  <c r="D29" i="9"/>
  <c r="D37" i="9"/>
  <c r="D7" i="9"/>
  <c r="D15" i="9"/>
  <c r="D23" i="9"/>
  <c r="D31" i="9"/>
  <c r="C49" i="13" l="1"/>
  <c r="F49" i="13"/>
  <c r="A36" i="13"/>
  <c r="B49" i="13"/>
  <c r="I49" i="13"/>
  <c r="E49" i="13"/>
  <c r="G49" i="13"/>
  <c r="D49" i="13"/>
  <c r="H49" i="13"/>
  <c r="B24" i="12"/>
  <c r="H8" i="12"/>
  <c r="F8" i="12"/>
  <c r="D24" i="12"/>
  <c r="E8" i="12"/>
  <c r="C24" i="12"/>
  <c r="D8" i="12"/>
  <c r="C8" i="12"/>
  <c r="I8" i="12"/>
  <c r="B8" i="12"/>
  <c r="G8" i="12"/>
  <c r="A9" i="12"/>
  <c r="G41" i="12"/>
  <c r="G25" i="12"/>
  <c r="F41" i="12"/>
  <c r="F25" i="12"/>
  <c r="B41" i="12"/>
  <c r="H41" i="12"/>
  <c r="D41" i="12"/>
  <c r="C41" i="12"/>
  <c r="A26" i="12"/>
  <c r="H25" i="12"/>
  <c r="E25" i="12"/>
  <c r="E41" i="12"/>
  <c r="D21" i="13"/>
  <c r="G7" i="13"/>
  <c r="C21" i="13"/>
  <c r="F7" i="13"/>
  <c r="B21" i="13"/>
  <c r="E7" i="13"/>
  <c r="B7" i="13"/>
  <c r="H7" i="13"/>
  <c r="D7" i="13"/>
  <c r="C7" i="13"/>
  <c r="A8" i="13"/>
  <c r="E35" i="13"/>
  <c r="D35" i="13"/>
  <c r="C35" i="13"/>
  <c r="G21" i="13"/>
  <c r="F35" i="13"/>
  <c r="A22" i="13"/>
  <c r="F21" i="13"/>
  <c r="B35" i="13"/>
  <c r="E21" i="13"/>
  <c r="D42" i="9"/>
  <c r="G11" i="9" s="1"/>
  <c r="E28" i="9"/>
  <c r="F28" i="9" s="1"/>
  <c r="E10" i="9"/>
  <c r="F10" i="9" s="1"/>
  <c r="E5" i="9"/>
  <c r="F5" i="9" s="1"/>
  <c r="E38" i="9"/>
  <c r="F38" i="9" s="1"/>
  <c r="E33" i="9"/>
  <c r="F33" i="9" s="1"/>
  <c r="E25" i="9"/>
  <c r="F25" i="9" s="1"/>
  <c r="E20" i="9"/>
  <c r="F20" i="9" s="1"/>
  <c r="E13" i="9"/>
  <c r="F13" i="9" s="1"/>
  <c r="E4" i="9"/>
  <c r="F4" i="9" s="1"/>
  <c r="E26" i="9"/>
  <c r="F26" i="9" s="1"/>
  <c r="E31" i="9"/>
  <c r="F31" i="9" s="1"/>
  <c r="E23" i="9"/>
  <c r="F23" i="9" s="1"/>
  <c r="E8" i="9"/>
  <c r="F8" i="9" s="1"/>
  <c r="E21" i="9"/>
  <c r="F21" i="9" s="1"/>
  <c r="E22" i="9"/>
  <c r="F22" i="9" s="1"/>
  <c r="E17" i="9"/>
  <c r="F17" i="9" s="1"/>
  <c r="E15" i="9"/>
  <c r="F15" i="9" s="1"/>
  <c r="E9" i="9"/>
  <c r="F9" i="9" s="1"/>
  <c r="E16" i="9"/>
  <c r="F16" i="9" s="1"/>
  <c r="E12" i="9"/>
  <c r="F12" i="9" s="1"/>
  <c r="E36" i="9"/>
  <c r="F36" i="9" s="1"/>
  <c r="E18" i="9"/>
  <c r="F18" i="9" s="1"/>
  <c r="E24" i="9"/>
  <c r="F24" i="9" s="1"/>
  <c r="E30" i="9"/>
  <c r="F30" i="9" s="1"/>
  <c r="E7" i="9"/>
  <c r="F7" i="9" s="1"/>
  <c r="E37" i="9"/>
  <c r="F37" i="9" s="1"/>
  <c r="E32" i="9"/>
  <c r="F32" i="9" s="1"/>
  <c r="E6" i="9"/>
  <c r="F6" i="9" s="1"/>
  <c r="E29" i="9"/>
  <c r="F29" i="9" s="1"/>
  <c r="E3" i="9"/>
  <c r="F3" i="9" s="1"/>
  <c r="E40" i="9"/>
  <c r="F40" i="9" s="1"/>
  <c r="E14" i="9"/>
  <c r="F14" i="9" s="1"/>
  <c r="C50" i="13" l="1"/>
  <c r="I50" i="13"/>
  <c r="H50" i="13"/>
  <c r="F50" i="13"/>
  <c r="B50" i="13"/>
  <c r="E50" i="13"/>
  <c r="G50" i="13"/>
  <c r="A37" i="13"/>
  <c r="D50" i="13"/>
  <c r="G42" i="12"/>
  <c r="G26" i="12"/>
  <c r="F42" i="12"/>
  <c r="F26" i="12"/>
  <c r="B42" i="12"/>
  <c r="E26" i="12"/>
  <c r="H42" i="12"/>
  <c r="E42" i="12"/>
  <c r="D42" i="12"/>
  <c r="C42" i="12"/>
  <c r="H26" i="12"/>
  <c r="A27" i="12"/>
  <c r="G8" i="13"/>
  <c r="D22" i="13"/>
  <c r="F8" i="13"/>
  <c r="C22" i="13"/>
  <c r="E8" i="13"/>
  <c r="B8" i="13"/>
  <c r="C8" i="13"/>
  <c r="B22" i="13"/>
  <c r="A9" i="13"/>
  <c r="H8" i="13"/>
  <c r="D8" i="13"/>
  <c r="B25" i="12"/>
  <c r="G9" i="12"/>
  <c r="E9" i="12"/>
  <c r="D9" i="12"/>
  <c r="C9" i="12"/>
  <c r="A10" i="12"/>
  <c r="B9" i="12"/>
  <c r="D25" i="12"/>
  <c r="I9" i="12"/>
  <c r="C25" i="12"/>
  <c r="H9" i="12"/>
  <c r="F9" i="12"/>
  <c r="E22" i="13"/>
  <c r="F36" i="13"/>
  <c r="E36" i="13"/>
  <c r="C36" i="13"/>
  <c r="B36" i="13"/>
  <c r="A23" i="13"/>
  <c r="F22" i="13"/>
  <c r="D36" i="13"/>
  <c r="G22" i="13"/>
  <c r="G32" i="9"/>
  <c r="G15" i="9"/>
  <c r="G8" i="9"/>
  <c r="G36" i="9"/>
  <c r="G31" i="9"/>
  <c r="G28" i="9"/>
  <c r="G7" i="9"/>
  <c r="G17" i="9"/>
  <c r="G35" i="9"/>
  <c r="G40" i="9"/>
  <c r="G37" i="9"/>
  <c r="G20" i="9"/>
  <c r="G22" i="9"/>
  <c r="G2" i="9"/>
  <c r="H2" i="9" s="1"/>
  <c r="J2" i="9" s="1"/>
  <c r="G29" i="9"/>
  <c r="G12" i="9"/>
  <c r="G33" i="9"/>
  <c r="G27" i="9"/>
  <c r="G16" i="9"/>
  <c r="G24" i="9"/>
  <c r="G4" i="9"/>
  <c r="G5" i="9"/>
  <c r="G34" i="9"/>
  <c r="G14" i="9"/>
  <c r="G6" i="9"/>
  <c r="G30" i="9"/>
  <c r="G23" i="9"/>
  <c r="G13" i="9"/>
  <c r="G38" i="9"/>
  <c r="G19" i="9"/>
  <c r="G39" i="9"/>
  <c r="G21" i="9"/>
  <c r="G3" i="9"/>
  <c r="G18" i="9"/>
  <c r="G9" i="9"/>
  <c r="G26" i="9"/>
  <c r="G25" i="9"/>
  <c r="G10" i="9"/>
  <c r="F51" i="13" l="1"/>
  <c r="G51" i="13"/>
  <c r="D51" i="13"/>
  <c r="E51" i="13"/>
  <c r="C51" i="13"/>
  <c r="B51" i="13"/>
  <c r="I51" i="13"/>
  <c r="A38" i="13"/>
  <c r="H51" i="13"/>
  <c r="D10" i="12"/>
  <c r="C10" i="12"/>
  <c r="B26" i="12"/>
  <c r="H10" i="12"/>
  <c r="C26" i="12"/>
  <c r="F10" i="12"/>
  <c r="E10" i="12"/>
  <c r="B10" i="12"/>
  <c r="I10" i="12"/>
  <c r="D26" i="12"/>
  <c r="G10" i="12"/>
  <c r="A11" i="12"/>
  <c r="G9" i="13"/>
  <c r="F9" i="13"/>
  <c r="D23" i="13"/>
  <c r="E9" i="13"/>
  <c r="B9" i="13"/>
  <c r="B23" i="13"/>
  <c r="H9" i="13"/>
  <c r="D9" i="13"/>
  <c r="C9" i="13"/>
  <c r="C23" i="13"/>
  <c r="A10" i="13"/>
  <c r="G43" i="12"/>
  <c r="G27" i="12"/>
  <c r="F43" i="12"/>
  <c r="F27" i="12"/>
  <c r="B43" i="12"/>
  <c r="D43" i="12"/>
  <c r="H27" i="12"/>
  <c r="E27" i="12"/>
  <c r="E43" i="12"/>
  <c r="A28" i="12"/>
  <c r="H43" i="12"/>
  <c r="C43" i="12"/>
  <c r="F23" i="13"/>
  <c r="E23" i="13"/>
  <c r="E37" i="13"/>
  <c r="D37" i="13"/>
  <c r="F37" i="13"/>
  <c r="C37" i="13"/>
  <c r="B37" i="13"/>
  <c r="A24" i="13"/>
  <c r="G23" i="13"/>
  <c r="K2" i="9"/>
  <c r="I2" i="9"/>
  <c r="H3" i="9"/>
  <c r="J3" i="9" s="1"/>
  <c r="C52" i="13" l="1"/>
  <c r="D52" i="13"/>
  <c r="G52" i="13"/>
  <c r="E52" i="13"/>
  <c r="B52" i="13"/>
  <c r="I52" i="13"/>
  <c r="A39" i="13"/>
  <c r="H52" i="13"/>
  <c r="F52" i="13"/>
  <c r="G10" i="13"/>
  <c r="F10" i="13"/>
  <c r="E10" i="13"/>
  <c r="B24" i="13"/>
  <c r="B10" i="13"/>
  <c r="C10" i="13"/>
  <c r="D24" i="13"/>
  <c r="C24" i="13"/>
  <c r="A11" i="13"/>
  <c r="H10" i="13"/>
  <c r="D10" i="13"/>
  <c r="C11" i="12"/>
  <c r="A12" i="12"/>
  <c r="B11" i="12"/>
  <c r="B27" i="12"/>
  <c r="I11" i="12"/>
  <c r="G11" i="12"/>
  <c r="F11" i="12"/>
  <c r="D27" i="12"/>
  <c r="E11" i="12"/>
  <c r="C27" i="12"/>
  <c r="D11" i="12"/>
  <c r="H11" i="12"/>
  <c r="C38" i="13"/>
  <c r="G24" i="13"/>
  <c r="B38" i="13"/>
  <c r="F24" i="13"/>
  <c r="E24" i="13"/>
  <c r="F38" i="13"/>
  <c r="D38" i="13"/>
  <c r="A25" i="13"/>
  <c r="E38" i="13"/>
  <c r="G44" i="12"/>
  <c r="G28" i="12"/>
  <c r="F44" i="12"/>
  <c r="F28" i="12"/>
  <c r="E44" i="12"/>
  <c r="B44" i="12"/>
  <c r="H44" i="12"/>
  <c r="D44" i="12"/>
  <c r="C44" i="12"/>
  <c r="A29" i="12"/>
  <c r="H28" i="12"/>
  <c r="E28" i="12"/>
  <c r="K3" i="9"/>
  <c r="I3" i="9"/>
  <c r="H4" i="9"/>
  <c r="I4" i="9" s="1"/>
  <c r="B53" i="13" l="1"/>
  <c r="A40" i="13"/>
  <c r="I53" i="13"/>
  <c r="F53" i="13"/>
  <c r="E53" i="13"/>
  <c r="H53" i="13"/>
  <c r="G53" i="13"/>
  <c r="D53" i="13"/>
  <c r="C53" i="13"/>
  <c r="A13" i="12"/>
  <c r="B12" i="12"/>
  <c r="I12" i="12"/>
  <c r="B28" i="12"/>
  <c r="C28" i="12"/>
  <c r="H12" i="12"/>
  <c r="G12" i="12"/>
  <c r="F12" i="12"/>
  <c r="E12" i="12"/>
  <c r="D28" i="12"/>
  <c r="C12" i="12"/>
  <c r="D12" i="12"/>
  <c r="E39" i="13"/>
  <c r="A26" i="13"/>
  <c r="D39" i="13"/>
  <c r="G25" i="13"/>
  <c r="C39" i="13"/>
  <c r="F25" i="13"/>
  <c r="B39" i="13"/>
  <c r="E25" i="13"/>
  <c r="F39" i="13"/>
  <c r="G45" i="12"/>
  <c r="G29" i="12"/>
  <c r="F45" i="12"/>
  <c r="F29" i="12"/>
  <c r="E45" i="12"/>
  <c r="B45" i="12"/>
  <c r="C45" i="12"/>
  <c r="H29" i="12"/>
  <c r="A30" i="12"/>
  <c r="H45" i="12"/>
  <c r="D45" i="12"/>
  <c r="E29" i="12"/>
  <c r="G11" i="13"/>
  <c r="F11" i="13"/>
  <c r="E11" i="13"/>
  <c r="C25" i="13"/>
  <c r="B11" i="13"/>
  <c r="D25" i="13"/>
  <c r="H11" i="13"/>
  <c r="D11" i="13"/>
  <c r="C11" i="13"/>
  <c r="A12" i="13"/>
  <c r="B25" i="13"/>
  <c r="K4" i="9"/>
  <c r="J4" i="9"/>
  <c r="H5" i="9"/>
  <c r="J5" i="9" s="1"/>
  <c r="E54" i="13" l="1"/>
  <c r="D54" i="13"/>
  <c r="F54" i="13"/>
  <c r="I54" i="13"/>
  <c r="C54" i="13"/>
  <c r="H54" i="13"/>
  <c r="B54" i="13"/>
  <c r="A41" i="13"/>
  <c r="G54" i="13"/>
  <c r="F40" i="13"/>
  <c r="A27" i="13"/>
  <c r="E40" i="13"/>
  <c r="G26" i="13"/>
  <c r="C40" i="13"/>
  <c r="B40" i="13"/>
  <c r="F26" i="13"/>
  <c r="E26" i="13"/>
  <c r="D40" i="13"/>
  <c r="G46" i="12"/>
  <c r="G30" i="12"/>
  <c r="F46" i="12"/>
  <c r="F30" i="12"/>
  <c r="E46" i="12"/>
  <c r="B46" i="12"/>
  <c r="H46" i="12"/>
  <c r="D46" i="12"/>
  <c r="H30" i="12"/>
  <c r="C46" i="12"/>
  <c r="E30" i="12"/>
  <c r="G12" i="13"/>
  <c r="F12" i="13"/>
  <c r="E12" i="13"/>
  <c r="D26" i="13"/>
  <c r="B12" i="13"/>
  <c r="C12" i="13"/>
  <c r="C26" i="13"/>
  <c r="A13" i="13"/>
  <c r="H12" i="13"/>
  <c r="B26" i="13"/>
  <c r="D12" i="13"/>
  <c r="I13" i="12"/>
  <c r="H13" i="12"/>
  <c r="B29" i="12"/>
  <c r="D13" i="12"/>
  <c r="C13" i="12"/>
  <c r="D29" i="12"/>
  <c r="C29" i="12"/>
  <c r="A14" i="12"/>
  <c r="G13" i="12"/>
  <c r="F13" i="12"/>
  <c r="E13" i="12"/>
  <c r="B13" i="12"/>
  <c r="H6" i="9"/>
  <c r="J6" i="9" s="1"/>
  <c r="I5" i="9"/>
  <c r="K5" i="9"/>
  <c r="C55" i="13" l="1"/>
  <c r="I55" i="13"/>
  <c r="B55" i="13"/>
  <c r="E55" i="13"/>
  <c r="H55" i="13"/>
  <c r="G55" i="13"/>
  <c r="F55" i="13"/>
  <c r="D55" i="13"/>
  <c r="H14" i="12"/>
  <c r="G14" i="12"/>
  <c r="B30" i="12"/>
  <c r="C14" i="12"/>
  <c r="F14" i="12"/>
  <c r="D14" i="12"/>
  <c r="B14" i="12"/>
  <c r="D30" i="12"/>
  <c r="E14" i="12"/>
  <c r="I14" i="12"/>
  <c r="C30" i="12"/>
  <c r="B27" i="13"/>
  <c r="G13" i="13"/>
  <c r="F13" i="13"/>
  <c r="E13" i="13"/>
  <c r="B13" i="13"/>
  <c r="C27" i="13"/>
  <c r="H13" i="13"/>
  <c r="D13" i="13"/>
  <c r="C13" i="13"/>
  <c r="D27" i="13"/>
  <c r="E41" i="13"/>
  <c r="D41" i="13"/>
  <c r="E27" i="13"/>
  <c r="F27" i="13"/>
  <c r="F41" i="13"/>
  <c r="C41" i="13"/>
  <c r="B41" i="13"/>
  <c r="G27" i="13"/>
  <c r="H7" i="9"/>
  <c r="K7" i="9" s="1"/>
  <c r="I6" i="9"/>
  <c r="K6" i="9"/>
  <c r="I7" i="9" l="1"/>
  <c r="H8" i="9"/>
  <c r="K8" i="9" s="1"/>
  <c r="J7" i="9"/>
  <c r="I8" i="9" l="1"/>
  <c r="H9" i="9"/>
  <c r="H10" i="9" s="1"/>
  <c r="J8" i="9"/>
  <c r="K9" i="9" l="1"/>
  <c r="I9" i="9"/>
  <c r="J9" i="9"/>
  <c r="H11" i="9"/>
  <c r="I10" i="9"/>
  <c r="K10" i="9"/>
  <c r="J10" i="9"/>
  <c r="J11" i="9" l="1"/>
  <c r="H12" i="9"/>
  <c r="I11" i="9"/>
  <c r="K11" i="9"/>
  <c r="H13" i="9" l="1"/>
  <c r="I12" i="9"/>
  <c r="K12" i="9"/>
  <c r="J12" i="9"/>
  <c r="K13" i="9" l="1"/>
  <c r="J13" i="9"/>
  <c r="I13" i="9"/>
  <c r="H14" i="9"/>
  <c r="J14" i="9" l="1"/>
  <c r="K14" i="9"/>
  <c r="I14" i="9"/>
  <c r="H15" i="9"/>
  <c r="K15" i="9" l="1"/>
  <c r="I15" i="9"/>
  <c r="H16" i="9"/>
  <c r="J15" i="9"/>
  <c r="K16" i="9" l="1"/>
  <c r="J16" i="9"/>
  <c r="H17" i="9"/>
  <c r="I16" i="9"/>
  <c r="J17" i="9" l="1"/>
  <c r="H18" i="9"/>
  <c r="I17" i="9"/>
  <c r="K17" i="9"/>
  <c r="H19" i="9" l="1"/>
  <c r="I18" i="9"/>
  <c r="K18" i="9"/>
  <c r="J18" i="9"/>
  <c r="J19" i="9" l="1"/>
  <c r="H20" i="9"/>
  <c r="I19" i="9"/>
  <c r="K19" i="9"/>
  <c r="H21" i="9" l="1"/>
  <c r="I20" i="9"/>
  <c r="K20" i="9"/>
  <c r="J20" i="9"/>
  <c r="K21" i="9" l="1"/>
  <c r="J21" i="9"/>
  <c r="I21" i="9"/>
  <c r="H22" i="9"/>
  <c r="K22" i="9" l="1"/>
  <c r="J22" i="9"/>
  <c r="H23" i="9"/>
  <c r="I22" i="9"/>
  <c r="K23" i="9" l="1"/>
  <c r="H24" i="9"/>
  <c r="I23" i="9"/>
  <c r="J23" i="9"/>
  <c r="K24" i="9" l="1"/>
  <c r="J24" i="9"/>
  <c r="H25" i="9"/>
  <c r="I24" i="9"/>
  <c r="J25" i="9" l="1"/>
  <c r="H26" i="9"/>
  <c r="I25" i="9"/>
  <c r="K25" i="9"/>
  <c r="H27" i="9" l="1"/>
  <c r="I26" i="9"/>
  <c r="K26" i="9"/>
  <c r="J26" i="9"/>
  <c r="J27" i="9" l="1"/>
  <c r="H28" i="9"/>
  <c r="I27" i="9"/>
  <c r="K27" i="9"/>
  <c r="H29" i="9" l="1"/>
  <c r="I28" i="9"/>
  <c r="K28" i="9"/>
  <c r="J28" i="9"/>
  <c r="K29" i="9" l="1"/>
  <c r="J29" i="9"/>
  <c r="I29" i="9"/>
  <c r="H30" i="9"/>
  <c r="K30" i="9" l="1"/>
  <c r="J30" i="9"/>
  <c r="I30" i="9"/>
  <c r="H31" i="9"/>
  <c r="K31" i="9" l="1"/>
  <c r="J31" i="9"/>
  <c r="H32" i="9"/>
  <c r="I31" i="9"/>
  <c r="K32" i="9" l="1"/>
  <c r="J32" i="9"/>
  <c r="H33" i="9"/>
  <c r="I32" i="9"/>
  <c r="J33" i="9" l="1"/>
  <c r="H34" i="9"/>
  <c r="I33" i="9"/>
  <c r="K33" i="9"/>
  <c r="H35" i="9" l="1"/>
  <c r="I34" i="9"/>
  <c r="K34" i="9"/>
  <c r="J34" i="9"/>
  <c r="J35" i="9" l="1"/>
  <c r="H36" i="9"/>
  <c r="I35" i="9"/>
  <c r="K35" i="9"/>
  <c r="H37" i="9" l="1"/>
  <c r="I36" i="9"/>
  <c r="K36" i="9"/>
  <c r="J36" i="9"/>
  <c r="K37" i="9" l="1"/>
  <c r="J37" i="9"/>
  <c r="I37" i="9"/>
  <c r="H38" i="9"/>
  <c r="K38" i="9" l="1"/>
  <c r="J38" i="9"/>
  <c r="I38" i="9"/>
  <c r="H39" i="9"/>
  <c r="K39" i="9" l="1"/>
  <c r="J39" i="9"/>
  <c r="H40" i="9"/>
  <c r="I39" i="9"/>
  <c r="K40" i="9" l="1"/>
  <c r="J40" i="9"/>
  <c r="I40" i="9"/>
  <c r="AB16" i="6" l="1"/>
  <c r="AV16" i="6" s="1"/>
  <c r="AD12" i="6"/>
  <c r="AO16" i="6" l="1"/>
  <c r="AL15" i="6"/>
  <c r="AG16" i="6"/>
  <c r="AW16" i="6"/>
  <c r="AE15" i="6"/>
  <c r="AM15" i="6"/>
  <c r="AU15" i="6"/>
  <c r="AH16" i="6"/>
  <c r="AP16" i="6"/>
  <c r="AX16" i="6"/>
  <c r="AF15" i="6"/>
  <c r="AN15" i="6"/>
  <c r="AV15" i="6"/>
  <c r="AI16" i="6"/>
  <c r="AQ16" i="6"/>
  <c r="AG15" i="6"/>
  <c r="AO15" i="6"/>
  <c r="AW15" i="6"/>
  <c r="AJ16" i="6"/>
  <c r="AR16" i="6"/>
  <c r="AT15" i="6"/>
  <c r="AH15" i="6"/>
  <c r="AP15" i="6"/>
  <c r="AX15" i="6"/>
  <c r="AK16" i="6"/>
  <c r="AS16" i="6"/>
  <c r="AI15" i="6"/>
  <c r="AQ15" i="6"/>
  <c r="AL16" i="6"/>
  <c r="AR15" i="6"/>
  <c r="AE16" i="6"/>
  <c r="AM16" i="6"/>
  <c r="AU16" i="6"/>
  <c r="AT16" i="6"/>
  <c r="AJ15" i="6"/>
  <c r="AK15" i="6"/>
  <c r="AS15" i="6"/>
  <c r="AF16" i="6"/>
  <c r="AN16" i="6"/>
  <c r="D11" i="4" l="1"/>
  <c r="B1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Rene Martin</author>
  </authors>
  <commentList>
    <comment ref="B4" authorId="0" shapeId="0" xr:uid="{2CC213FA-B315-4D0D-9AA2-D733C69AD9B0}">
      <text>
        <r>
          <rPr>
            <b/>
            <sz val="9"/>
            <color indexed="81"/>
            <rFont val="Segoe UI"/>
            <family val="2"/>
          </rPr>
          <t>Bitte tragen Sie die IT-Services über die Schaltfläche "Basisdaten" in der Registerkarte "BCM" ein.</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AE872EE9-BEEA-4CB2-9E59-0D6C714303E7}" keepAlive="1" name="Abfrage - Länder Europas" description="Verbindung mit der Abfrage 'Länder Europas' in der Arbeitsmappe." type="5" refreshedVersion="6" background="1" saveData="1">
    <dbPr connection="Provider=Microsoft.Mashup.OleDb.1;Data Source=$Workbook$;Location=&quot;Länder Europas&quot;;Extended Properties=&quot;&quot;" command="SELECT * FROM [Länder Europas]"/>
  </connection>
</connections>
</file>

<file path=xl/sharedStrings.xml><?xml version="1.0" encoding="utf-8"?>
<sst xmlns="http://schemas.openxmlformats.org/spreadsheetml/2006/main" count="3050" uniqueCount="1317">
  <si>
    <t>Währung</t>
  </si>
  <si>
    <t>Buchhaltung</t>
  </si>
  <si>
    <t>Kafka:</t>
  </si>
  <si>
    <t>Als Gregor Samsa eines Morgens aus unruhigen Träumen erwachte, fand er sich in seinem Bett zu einem ungeheueren Ungeziefer verwandelt. Er lag auf seinem panzerartig harten Rücken und sah, wenn er den Kopf ein wenig hob, seinen gewölbten, braunen, von bogenförmigen Versteifungen geteilten Bauch, auf dessen Höhe sich die Bettdecke, zum gänzlichen Niedergleiten bereit, kaum noch erhalten konnte. Seine vielen, im Vergleich zu seinem sonstigen Umfang kläglich dünnen Beine flimmerten ihm hilflos vor den Augen.</t>
  </si>
  <si>
    <t>Wiederholungen:</t>
  </si>
  <si>
    <t>Panzerknacker 1</t>
  </si>
  <si>
    <t>Panzerknacker 2</t>
  </si>
  <si>
    <t>Panzerknacker 3</t>
  </si>
  <si>
    <t>Panzerknacker 4</t>
  </si>
  <si>
    <t>Panzerknacker 5</t>
  </si>
  <si>
    <t>Panzerknacker 6</t>
  </si>
  <si>
    <t>Panzerknacker 7</t>
  </si>
  <si>
    <t>Panzerknacker 8</t>
  </si>
  <si>
    <t>Panzerknacker 9</t>
  </si>
  <si>
    <t xml:space="preserve">Karlchen Knack </t>
  </si>
  <si>
    <t xml:space="preserve">Burger Knack </t>
  </si>
  <si>
    <t xml:space="preserve">Kuno Knack </t>
  </si>
  <si>
    <t xml:space="preserve">Schlabber Knack </t>
  </si>
  <si>
    <t xml:space="preserve">Babyface Knack </t>
  </si>
  <si>
    <t xml:space="preserve">Knubbel Knack </t>
  </si>
  <si>
    <t xml:space="preserve">Bankjob Knack </t>
  </si>
  <si>
    <t xml:space="preserve">Bomberknacker </t>
  </si>
  <si>
    <t xml:space="preserve">Bullauge Knack </t>
  </si>
  <si>
    <t>Big Time Beagle</t>
  </si>
  <si>
    <t>Burger Beagle</t>
  </si>
  <si>
    <t>Bouncer bzw. Biceps Beagle</t>
  </si>
  <si>
    <t>Baggy Beagle</t>
  </si>
  <si>
    <t>Babyface Beagle</t>
  </si>
  <si>
    <t>Bugle bzw. Bebop Beagle</t>
  </si>
  <si>
    <t>Bankjob Beagle</t>
  </si>
  <si>
    <t>Bomber Beagle</t>
  </si>
  <si>
    <t>Bullseye Beagle</t>
  </si>
  <si>
    <t>Panzerknacker</t>
  </si>
  <si>
    <t>Name deutsch</t>
  </si>
  <si>
    <t>Name englisch</t>
  </si>
  <si>
    <t>Nummer</t>
  </si>
  <si>
    <t>Gestohlen (in Mio)</t>
  </si>
  <si>
    <t>Entwicklung der Bevölkerung in Deutschland von 2009 bis 2060</t>
  </si>
  <si>
    <t>12. koordinierte Bevölkerungsvorausberechnung</t>
  </si>
  <si>
    <t>12. koordierte Bevölkerungsvorausberechnung</t>
  </si>
  <si>
    <t>Basis: 31.12.2008</t>
  </si>
  <si>
    <t>Variante 1 - W1: Untergrenze der "mittleren" Bevölkerung</t>
  </si>
  <si>
    <t>Geburtenhäufigkeit: 1,4 Kinder je Frau, Lebenserwartung: Basisannahme, Wanderungssaldo: 100 000 ab 2014</t>
  </si>
  <si>
    <t xml:space="preserve"> - 1 000 -</t>
  </si>
  <si>
    <t>Jahr</t>
  </si>
  <si>
    <t>Alter von ... bis unter ... Jahren</t>
  </si>
  <si>
    <t>Alter von … bis unter … Jahren</t>
  </si>
  <si>
    <t>(jeweils</t>
  </si>
  <si>
    <t>Insgesamt</t>
  </si>
  <si>
    <t>31.12.)</t>
  </si>
  <si>
    <t>0 - 5</t>
  </si>
  <si>
    <t>5 - 10</t>
  </si>
  <si>
    <t>10 - 15</t>
  </si>
  <si>
    <t>15 - 20</t>
  </si>
  <si>
    <t>20 - 25</t>
  </si>
  <si>
    <t>25 - 30</t>
  </si>
  <si>
    <t>30 - 35</t>
  </si>
  <si>
    <t>35 - 40</t>
  </si>
  <si>
    <t>40 - 45</t>
  </si>
  <si>
    <t>45 - 50</t>
  </si>
  <si>
    <t>50 - 55</t>
  </si>
  <si>
    <t>55 - 60</t>
  </si>
  <si>
    <t>60 - 65</t>
  </si>
  <si>
    <t>65 - 70</t>
  </si>
  <si>
    <t>70 - 75</t>
  </si>
  <si>
    <t>75 - 80</t>
  </si>
  <si>
    <t>80 - 85</t>
  </si>
  <si>
    <t>85 - 90</t>
  </si>
  <si>
    <t>90 - 95</t>
  </si>
  <si>
    <t>95 u. älter</t>
  </si>
  <si>
    <t xml:space="preserve"> </t>
  </si>
  <si>
    <t>m</t>
  </si>
  <si>
    <t xml:space="preserve">    </t>
  </si>
  <si>
    <t>w</t>
  </si>
  <si>
    <t>i</t>
  </si>
  <si>
    <t>Differenzen in den Summen sind rundungsbedingt.</t>
  </si>
  <si>
    <t>IT / Dokumente</t>
  </si>
  <si>
    <t>Bitte wählen Sie die IT-Services aus der Liste aus und geben Sie an, ob Sie diese im Normalbetrieb benötigen und zu welchem Zeitpunkt im Notbetrieb.</t>
  </si>
  <si>
    <t>14.</t>
  </si>
  <si>
    <t>Welche IT-Services werden zu welchen Zeitpunkten zwingend benötigt?</t>
  </si>
  <si>
    <t>Normal-betrieb</t>
  </si>
  <si>
    <t>Zwingend erforderlich im Notbetrieb und Wiederanlauf</t>
  </si>
  <si>
    <t>bis 24 h</t>
  </si>
  <si>
    <t>bis 48 h</t>
  </si>
  <si>
    <t>bis 72 h</t>
  </si>
  <si>
    <t>bis 96 h</t>
  </si>
  <si>
    <t>bis 120 h</t>
  </si>
  <si>
    <t>bis 240 h</t>
  </si>
  <si>
    <t>bis 480 h</t>
  </si>
  <si>
    <t/>
  </si>
  <si>
    <t>x</t>
  </si>
  <si>
    <t>FI-TS: ARS für OSPlus Incident Management (Standardanwendung)</t>
  </si>
  <si>
    <t>keine Angabe</t>
  </si>
  <si>
    <t>HP: Openview Network Node Manager (Standardanwendung)</t>
  </si>
  <si>
    <t>IET Solutions: Ticketsystem (Standardanwendung)</t>
  </si>
  <si>
    <t>LBS: Appmon (Eigenentwicklung)</t>
  </si>
  <si>
    <t>SIKOM: AgentOne Universal Client (Standardanwendung)</t>
  </si>
  <si>
    <t>Kurzbeschreibung für Notbetrieb bei IT-Ausfall</t>
  </si>
  <si>
    <t>Artikel</t>
  </si>
  <si>
    <t>Umsatz</t>
  </si>
  <si>
    <t>Umsatz sortiert</t>
  </si>
  <si>
    <t>Artikel sortiert</t>
  </si>
  <si>
    <t>Prozentual</t>
  </si>
  <si>
    <t>Proz. kum.</t>
  </si>
  <si>
    <t>A (&lt;80%)</t>
  </si>
  <si>
    <t>B (&lt;95%)</t>
  </si>
  <si>
    <t>C (&gt;=95%)</t>
  </si>
  <si>
    <t>Äpfel</t>
  </si>
  <si>
    <t>Backfisch</t>
  </si>
  <si>
    <t>Bananen</t>
  </si>
  <si>
    <t>Bier</t>
  </si>
  <si>
    <t>Birnen</t>
  </si>
  <si>
    <t>Bleistifte</t>
  </si>
  <si>
    <t>Blöcke</t>
  </si>
  <si>
    <t>Blumenkohl</t>
  </si>
  <si>
    <t>Bohnensuppe</t>
  </si>
  <si>
    <t>Cola</t>
  </si>
  <si>
    <t>Erbsensuppe</t>
  </si>
  <si>
    <t>Hähnchen</t>
  </si>
  <si>
    <t>Hefte</t>
  </si>
  <si>
    <t>Heringe</t>
  </si>
  <si>
    <t>Hundefutter</t>
  </si>
  <si>
    <t>Joghurt</t>
  </si>
  <si>
    <t>Kabeljau</t>
  </si>
  <si>
    <t>Karotten</t>
  </si>
  <si>
    <t>Käse (D)</t>
  </si>
  <si>
    <t>Käse (F)</t>
  </si>
  <si>
    <t>Käse (NL)</t>
  </si>
  <si>
    <t>Katzenfutter</t>
  </si>
  <si>
    <t>Kopfsalat</t>
  </si>
  <si>
    <t>Kroketten</t>
  </si>
  <si>
    <t>Kugelschreiber</t>
  </si>
  <si>
    <t>Lauch</t>
  </si>
  <si>
    <t>Limonade</t>
  </si>
  <si>
    <t>Pfirsiche</t>
  </si>
  <si>
    <t>Pommes Frites</t>
  </si>
  <si>
    <t>Quark</t>
  </si>
  <si>
    <t>Säfte</t>
  </si>
  <si>
    <t>Salami</t>
  </si>
  <si>
    <t>Schinken</t>
  </si>
  <si>
    <t>Schollen</t>
  </si>
  <si>
    <t>Spirituosen</t>
  </si>
  <si>
    <t>Vogelfutter</t>
  </si>
  <si>
    <t>Vollmilch</t>
  </si>
  <si>
    <t>Wasser</t>
  </si>
  <si>
    <t>Wein</t>
  </si>
  <si>
    <t>Prozess</t>
  </si>
  <si>
    <t>Prozess-Nr.</t>
  </si>
  <si>
    <t>KundenServiceCenter (Vertrieb)</t>
  </si>
  <si>
    <t>DSV17</t>
  </si>
  <si>
    <t>Fach- und Bildungsmedien entwickeln,umsetzen,bereitstellen (Fach- und Bildungsmedien)</t>
  </si>
  <si>
    <t>DSV08</t>
  </si>
  <si>
    <t>Telefonie (Supply Chain)</t>
  </si>
  <si>
    <t>DSV14</t>
  </si>
  <si>
    <t>Digitales Kundenportal bereitstellen dsv-gruppe.de (Vertrieb)</t>
  </si>
  <si>
    <t>DSV11</t>
  </si>
  <si>
    <t>IT Betrieb durchführen (Organisation und IT)</t>
  </si>
  <si>
    <t>DSV12</t>
  </si>
  <si>
    <t>Zentrale Benutzerverwaltung ZBV bereitstellen (Organisation und IT)</t>
  </si>
  <si>
    <t>DSV18</t>
  </si>
  <si>
    <t>Zentraleinkauf durchführen (Supply Chain)</t>
  </si>
  <si>
    <t>DSV01</t>
  </si>
  <si>
    <t>Bereitstellung EBIL</t>
  </si>
  <si>
    <t>DSV19</t>
  </si>
  <si>
    <t>Post Ein- &amp; Ausgang, Poststelle durchführen (Supply Chain)</t>
  </si>
  <si>
    <t>DSV03</t>
  </si>
  <si>
    <t>Technisches Gebäudemanagement (Supply Chain)</t>
  </si>
  <si>
    <t>DSV02</t>
  </si>
  <si>
    <t>Debitoren und Zahlungsverkehr</t>
  </si>
  <si>
    <t>DSV05</t>
  </si>
  <si>
    <t>Einlagensicherung bereitstellen</t>
  </si>
  <si>
    <t>DSV04</t>
  </si>
  <si>
    <t>Logistik Warehouse und Transport</t>
  </si>
  <si>
    <t>DSV13</t>
  </si>
  <si>
    <t>Auftragsverarbeitung und PIN-Druck (Payment)</t>
  </si>
  <si>
    <t>DSV10</t>
  </si>
  <si>
    <t>SAP bereitstellen (Organisation und IT)</t>
  </si>
  <si>
    <t>DSV09</t>
  </si>
  <si>
    <t>Kundenbetreuung, Akquise, Angebotserstellung durchführen (Vertrieb)</t>
  </si>
  <si>
    <t>DSV07</t>
  </si>
  <si>
    <t>Entgeltabrechnung (Personal und Recht)</t>
  </si>
  <si>
    <t>DSV06</t>
  </si>
  <si>
    <t>Nr</t>
  </si>
  <si>
    <t>Datum</t>
  </si>
  <si>
    <t>fin. Impact</t>
  </si>
  <si>
    <t>finanziell</t>
  </si>
  <si>
    <t>gering</t>
  </si>
  <si>
    <t>niedrig</t>
  </si>
  <si>
    <t>mittel</t>
  </si>
  <si>
    <t>hoch</t>
  </si>
  <si>
    <t>sehr hoch</t>
  </si>
  <si>
    <t>Gebietsschema:</t>
  </si>
  <si>
    <t>Deutsch</t>
  </si>
  <si>
    <t>Englisch</t>
  </si>
  <si>
    <t>Niederländisch</t>
  </si>
  <si>
    <t>Schwedisch</t>
  </si>
  <si>
    <t>Norwegisch (Bokmal)</t>
  </si>
  <si>
    <t>Isländisch</t>
  </si>
  <si>
    <t>Dänisch</t>
  </si>
  <si>
    <t>Färöisch</t>
  </si>
  <si>
    <t>Französisch</t>
  </si>
  <si>
    <t>Spanisch</t>
  </si>
  <si>
    <t>Italienisch</t>
  </si>
  <si>
    <t>Portugiesisch</t>
  </si>
  <si>
    <t>Rumänisch</t>
  </si>
  <si>
    <t>Katalanisch</t>
  </si>
  <si>
    <t>Galizisch</t>
  </si>
  <si>
    <t>Finnisch</t>
  </si>
  <si>
    <t>Ungarisch</t>
  </si>
  <si>
    <t>Türkisch</t>
  </si>
  <si>
    <t>Litauisch</t>
  </si>
  <si>
    <t>Lettisch</t>
  </si>
  <si>
    <t>Baskisch</t>
  </si>
  <si>
    <t>Georgisch</t>
  </si>
  <si>
    <t>Polnisch</t>
  </si>
  <si>
    <t>Tschechisch</t>
  </si>
  <si>
    <t>Slowakisch</t>
  </si>
  <si>
    <t>Slowenisch</t>
  </si>
  <si>
    <t>Kroatisch</t>
  </si>
  <si>
    <t>Serbisch</t>
  </si>
  <si>
    <t>Griechisch</t>
  </si>
  <si>
    <t>Russisch</t>
  </si>
  <si>
    <t>Ukrainisch</t>
  </si>
  <si>
    <t>Weißrussisch</t>
  </si>
  <si>
    <t>Bulgarisch</t>
  </si>
  <si>
    <t>Kirgiesisch</t>
  </si>
  <si>
    <t>Arabisch I</t>
  </si>
  <si>
    <t>Arabisch II</t>
  </si>
  <si>
    <t>Syrisch</t>
  </si>
  <si>
    <t>Hebräisch</t>
  </si>
  <si>
    <t>Farsi</t>
  </si>
  <si>
    <t>Armenisch</t>
  </si>
  <si>
    <t>Chinesisch</t>
  </si>
  <si>
    <t>Hindi</t>
  </si>
  <si>
    <t>Japanisch</t>
  </si>
  <si>
    <t>Koreanisch</t>
  </si>
  <si>
    <t>Punjabi</t>
  </si>
  <si>
    <t>Sanskrit</t>
  </si>
  <si>
    <t>Thai</t>
  </si>
  <si>
    <t>Name</t>
  </si>
  <si>
    <t>Code</t>
  </si>
  <si>
    <t>Sprachauswahl:</t>
  </si>
  <si>
    <t>Afrikaans</t>
  </si>
  <si>
    <t>af</t>
  </si>
  <si>
    <t>Hungarian</t>
  </si>
  <si>
    <t>Afrikaans (South Africa)</t>
  </si>
  <si>
    <t>af-ZA</t>
  </si>
  <si>
    <t>Arabic</t>
  </si>
  <si>
    <t>ar</t>
  </si>
  <si>
    <t>Arabic (U.A.E.)</t>
  </si>
  <si>
    <t>ar-AE</t>
  </si>
  <si>
    <t>Arabic (Bahrain)</t>
  </si>
  <si>
    <t>ar-BH</t>
  </si>
  <si>
    <t>Arabic (Algeria)</t>
  </si>
  <si>
    <t>ar-DZ</t>
  </si>
  <si>
    <t>heutiges Datum:</t>
  </si>
  <si>
    <t>Arabic (Egypt)</t>
  </si>
  <si>
    <t>ar-EG</t>
  </si>
  <si>
    <t>Arabic (Iraq)</t>
  </si>
  <si>
    <t>ar-IQ</t>
  </si>
  <si>
    <t>Arabic (Jordan)</t>
  </si>
  <si>
    <t>ar-JO</t>
  </si>
  <si>
    <t>Arabic (Kuwait)</t>
  </si>
  <si>
    <t>ar-KW</t>
  </si>
  <si>
    <t>Arabic (Lebanon)</t>
  </si>
  <si>
    <t>ar-LB</t>
  </si>
  <si>
    <t>Arabic (Libya)</t>
  </si>
  <si>
    <t>ar-LY</t>
  </si>
  <si>
    <t>Arabic (Morocco)</t>
  </si>
  <si>
    <t>ar-MA</t>
  </si>
  <si>
    <t>Arabic (Oman)</t>
  </si>
  <si>
    <t>ar-OM</t>
  </si>
  <si>
    <t>Arabic (Qatar)</t>
  </si>
  <si>
    <t>ar-QA</t>
  </si>
  <si>
    <t>Arabic (Saudi Arabia)</t>
  </si>
  <si>
    <t>ar-SA</t>
  </si>
  <si>
    <t>Arabic (Syria)</t>
  </si>
  <si>
    <t>ar-SY</t>
  </si>
  <si>
    <t>Arabic (Tunisia)</t>
  </si>
  <si>
    <t>ar-TN</t>
  </si>
  <si>
    <t>Arabic (Yemen)</t>
  </si>
  <si>
    <t>ar-YE</t>
  </si>
  <si>
    <t>Azeri (Latin)</t>
  </si>
  <si>
    <t>az</t>
  </si>
  <si>
    <t>Azeri (Latin) (Azerbaijan)</t>
  </si>
  <si>
    <t>az-AZ</t>
  </si>
  <si>
    <t>Azeri (Cyrillic) (Azerbaijan)</t>
  </si>
  <si>
    <t>Belarusian</t>
  </si>
  <si>
    <t>be</t>
  </si>
  <si>
    <t>Belarusian (Belarus)</t>
  </si>
  <si>
    <t>be-BY</t>
  </si>
  <si>
    <t>Bulgarian</t>
  </si>
  <si>
    <t>bg</t>
  </si>
  <si>
    <t>Bulgarian (Bulgaria)</t>
  </si>
  <si>
    <t>bg-BG</t>
  </si>
  <si>
    <t>Bosnian (Bosnia and Herzegovina)</t>
  </si>
  <si>
    <t>bs-BA</t>
  </si>
  <si>
    <t>Catalan</t>
  </si>
  <si>
    <t>ca</t>
  </si>
  <si>
    <t>Catalan (Spain)</t>
  </si>
  <si>
    <t>ca-ES</t>
  </si>
  <si>
    <t>Czech</t>
  </si>
  <si>
    <t>cs</t>
  </si>
  <si>
    <t>Czech (Czech Republic)</t>
  </si>
  <si>
    <t>cs-CZ</t>
  </si>
  <si>
    <t>Welsh</t>
  </si>
  <si>
    <t>cy</t>
  </si>
  <si>
    <t>Welsh (United Kingdom)</t>
  </si>
  <si>
    <t>cy-GB</t>
  </si>
  <si>
    <t>Danish</t>
  </si>
  <si>
    <t>da</t>
  </si>
  <si>
    <t>Danish (Denmark)</t>
  </si>
  <si>
    <t>da-DK</t>
  </si>
  <si>
    <t>German</t>
  </si>
  <si>
    <t>de</t>
  </si>
  <si>
    <t>German (Austria)</t>
  </si>
  <si>
    <t>de-AT</t>
  </si>
  <si>
    <t>German (Switzerland)</t>
  </si>
  <si>
    <t>de-CH</t>
  </si>
  <si>
    <t>German (Germany)</t>
  </si>
  <si>
    <t>de-DE</t>
  </si>
  <si>
    <t>German (Liechtenstein)</t>
  </si>
  <si>
    <t>de-LI</t>
  </si>
  <si>
    <t>German (Luxembourg)</t>
  </si>
  <si>
    <t>de-LU</t>
  </si>
  <si>
    <t>Divehi</t>
  </si>
  <si>
    <t>dv</t>
  </si>
  <si>
    <t>Divehi (Maldives)</t>
  </si>
  <si>
    <t>dv-MV</t>
  </si>
  <si>
    <t>Greek</t>
  </si>
  <si>
    <t>el</t>
  </si>
  <si>
    <t>Greek (Greece)</t>
  </si>
  <si>
    <t>el-GR</t>
  </si>
  <si>
    <t>English</t>
  </si>
  <si>
    <t>en</t>
  </si>
  <si>
    <t>English (Australia)</t>
  </si>
  <si>
    <t>en-AU</t>
  </si>
  <si>
    <t>English (Belize)</t>
  </si>
  <si>
    <t>en-BZ</t>
  </si>
  <si>
    <t>English (Canada)</t>
  </si>
  <si>
    <t>en-CA</t>
  </si>
  <si>
    <t>English (Caribbean)</t>
  </si>
  <si>
    <t>en-CB</t>
  </si>
  <si>
    <t>English (United Kingdom)</t>
  </si>
  <si>
    <t>en-GB</t>
  </si>
  <si>
    <t>English (Ireland)</t>
  </si>
  <si>
    <t>en-IE</t>
  </si>
  <si>
    <t>English (Jamaica)</t>
  </si>
  <si>
    <t>en-JM</t>
  </si>
  <si>
    <t>English (New Zealand)</t>
  </si>
  <si>
    <t>en-NZ</t>
  </si>
  <si>
    <t>English (Republic of the Philippines)</t>
  </si>
  <si>
    <t>en-PH</t>
  </si>
  <si>
    <t>English (Trinidad and Tobago)</t>
  </si>
  <si>
    <t>en-TT</t>
  </si>
  <si>
    <t>English (United States)</t>
  </si>
  <si>
    <t>en-US</t>
  </si>
  <si>
    <t>English (South Africa)</t>
  </si>
  <si>
    <t>en-ZA</t>
  </si>
  <si>
    <t>English (Zimbabwe)</t>
  </si>
  <si>
    <t>en-ZW</t>
  </si>
  <si>
    <t>Esperanto</t>
  </si>
  <si>
    <t>eo</t>
  </si>
  <si>
    <t>Spanish</t>
  </si>
  <si>
    <t>es</t>
  </si>
  <si>
    <t>Spanish (Argentina)</t>
  </si>
  <si>
    <t>es-AR</t>
  </si>
  <si>
    <t>Spanish (Bolivia)</t>
  </si>
  <si>
    <t>es-BO</t>
  </si>
  <si>
    <t>Spanish (Chile)</t>
  </si>
  <si>
    <t>es-CL</t>
  </si>
  <si>
    <t>Spanish (Colombia)</t>
  </si>
  <si>
    <t>es-CO</t>
  </si>
  <si>
    <t>Spanish (Costa Rica)</t>
  </si>
  <si>
    <t>es-CR</t>
  </si>
  <si>
    <t>Spanish (Dominican Republic)</t>
  </si>
  <si>
    <t>es-DO</t>
  </si>
  <si>
    <t>Spanish (Ecuador)</t>
  </si>
  <si>
    <t>es-EC</t>
  </si>
  <si>
    <t>Spanish (Castilian)</t>
  </si>
  <si>
    <t>es-ES</t>
  </si>
  <si>
    <t>Spanish (Spain)</t>
  </si>
  <si>
    <t>Spanish (Guatemala)</t>
  </si>
  <si>
    <t>es-GT</t>
  </si>
  <si>
    <t>Spanish (Honduras)</t>
  </si>
  <si>
    <t>es-HN</t>
  </si>
  <si>
    <t>Spanish (Mexico)</t>
  </si>
  <si>
    <t>es-MX</t>
  </si>
  <si>
    <t>Spanish (Nicaragua)</t>
  </si>
  <si>
    <t>es-NI</t>
  </si>
  <si>
    <t>Spanish (Panama)</t>
  </si>
  <si>
    <t>es-PA</t>
  </si>
  <si>
    <t>Spanish (Peru)</t>
  </si>
  <si>
    <t>es-PE</t>
  </si>
  <si>
    <t>Spanish (Puerto Rico)</t>
  </si>
  <si>
    <t>es-PR</t>
  </si>
  <si>
    <t>Spanish (Paraguay)</t>
  </si>
  <si>
    <t>es-PY</t>
  </si>
  <si>
    <t>Spanish (El Salvador)</t>
  </si>
  <si>
    <t>es-SV</t>
  </si>
  <si>
    <t>Spanish (Uruguay)</t>
  </si>
  <si>
    <t>es-UY</t>
  </si>
  <si>
    <t>Spanish (Venezuela)</t>
  </si>
  <si>
    <t>es-VE</t>
  </si>
  <si>
    <t>Estonian</t>
  </si>
  <si>
    <t>et</t>
  </si>
  <si>
    <t>Estonian (Estonia)</t>
  </si>
  <si>
    <t>et-EE</t>
  </si>
  <si>
    <t>Basque</t>
  </si>
  <si>
    <t>eu</t>
  </si>
  <si>
    <t>Basque (Spain)</t>
  </si>
  <si>
    <t>eu-ES</t>
  </si>
  <si>
    <t>fa</t>
  </si>
  <si>
    <t>Farsi (Iran)</t>
  </si>
  <si>
    <t>fa-IR</t>
  </si>
  <si>
    <t>Finnish</t>
  </si>
  <si>
    <t>fi</t>
  </si>
  <si>
    <t>Finnish (Finland)</t>
  </si>
  <si>
    <t>fi-FI</t>
  </si>
  <si>
    <t>Faroese</t>
  </si>
  <si>
    <t>fo</t>
  </si>
  <si>
    <t>Faroese (Faroe Islands)</t>
  </si>
  <si>
    <t>fo-FO</t>
  </si>
  <si>
    <t>French</t>
  </si>
  <si>
    <t>fr</t>
  </si>
  <si>
    <t>French (Belgium)</t>
  </si>
  <si>
    <t>fr-BE</t>
  </si>
  <si>
    <t>French (Canada)</t>
  </si>
  <si>
    <t>fr-CA</t>
  </si>
  <si>
    <t>French (Switzerland)</t>
  </si>
  <si>
    <t>fr-CH</t>
  </si>
  <si>
    <t>French (France)</t>
  </si>
  <si>
    <t>fr-FR</t>
  </si>
  <si>
    <t>French (Luxembourg)</t>
  </si>
  <si>
    <t>fr-LU</t>
  </si>
  <si>
    <t>French (Principality of Monaco)</t>
  </si>
  <si>
    <t>fr-MC</t>
  </si>
  <si>
    <t>Galician</t>
  </si>
  <si>
    <t>gl</t>
  </si>
  <si>
    <t>Galician (Spain)</t>
  </si>
  <si>
    <t>gl-ES</t>
  </si>
  <si>
    <t>Gujarati</t>
  </si>
  <si>
    <t>gu</t>
  </si>
  <si>
    <t>Gujarati (India)</t>
  </si>
  <si>
    <t>gu-IN</t>
  </si>
  <si>
    <t>Hebrew</t>
  </si>
  <si>
    <t>he</t>
  </si>
  <si>
    <t>Hebrew (Israel)</t>
  </si>
  <si>
    <t>he-IL</t>
  </si>
  <si>
    <t>hi</t>
  </si>
  <si>
    <t>Hindi (India)</t>
  </si>
  <si>
    <t>hi-IN</t>
  </si>
  <si>
    <t>Croatian</t>
  </si>
  <si>
    <t>hr</t>
  </si>
  <si>
    <t>Croatian (Bosnia and Herzegovina)</t>
  </si>
  <si>
    <t>hr-BA</t>
  </si>
  <si>
    <t>Croatian (Croatia)</t>
  </si>
  <si>
    <t>hr-HR</t>
  </si>
  <si>
    <t>hu</t>
  </si>
  <si>
    <t>Hungarian (Hungary)</t>
  </si>
  <si>
    <t>hu-HU</t>
  </si>
  <si>
    <t>Armenian</t>
  </si>
  <si>
    <t>hy</t>
  </si>
  <si>
    <t>Armenian (Armenia)</t>
  </si>
  <si>
    <t>hy-AM</t>
  </si>
  <si>
    <t>Indonesian</t>
  </si>
  <si>
    <t>id</t>
  </si>
  <si>
    <t>Indonesian (Indonesia)</t>
  </si>
  <si>
    <t>id-ID</t>
  </si>
  <si>
    <t>Icelandic</t>
  </si>
  <si>
    <t>is</t>
  </si>
  <si>
    <t>Icelandic (Iceland)</t>
  </si>
  <si>
    <t>is-IS</t>
  </si>
  <si>
    <t>Italian</t>
  </si>
  <si>
    <t>it</t>
  </si>
  <si>
    <t>Italian (Switzerland)</t>
  </si>
  <si>
    <t>it-CH</t>
  </si>
  <si>
    <t>Italian (Italy)</t>
  </si>
  <si>
    <t>it-IT</t>
  </si>
  <si>
    <t>Japanese</t>
  </si>
  <si>
    <t>ja</t>
  </si>
  <si>
    <t>Japanese (Japan)</t>
  </si>
  <si>
    <t>ja-JP</t>
  </si>
  <si>
    <t>Georgian</t>
  </si>
  <si>
    <t>ka</t>
  </si>
  <si>
    <t>Georgian (Georgia)</t>
  </si>
  <si>
    <t>ka-GE</t>
  </si>
  <si>
    <t>Kazakh</t>
  </si>
  <si>
    <t>kk</t>
  </si>
  <si>
    <t>Kazakh (Kazakhstan)</t>
  </si>
  <si>
    <t>kk-KZ</t>
  </si>
  <si>
    <t>Kannada</t>
  </si>
  <si>
    <t>kn</t>
  </si>
  <si>
    <t>Kannada (India)</t>
  </si>
  <si>
    <t>kn-IN</t>
  </si>
  <si>
    <t>Korean</t>
  </si>
  <si>
    <t>ko</t>
  </si>
  <si>
    <t>Korean (Korea)</t>
  </si>
  <si>
    <t>ko-KR</t>
  </si>
  <si>
    <t>Konkani</t>
  </si>
  <si>
    <t>kok</t>
  </si>
  <si>
    <t>Konkani (India)</t>
  </si>
  <si>
    <t>kok-IN</t>
  </si>
  <si>
    <t>Kyrgyz</t>
  </si>
  <si>
    <t>ky</t>
  </si>
  <si>
    <t>Kyrgyz (Kyrgyzstan)</t>
  </si>
  <si>
    <t>ky-KG</t>
  </si>
  <si>
    <t>Lithuanian</t>
  </si>
  <si>
    <t>lt</t>
  </si>
  <si>
    <t>Lithuanian (Lithuania)</t>
  </si>
  <si>
    <t>lt-LT</t>
  </si>
  <si>
    <t>Latvian</t>
  </si>
  <si>
    <t>lv</t>
  </si>
  <si>
    <t>Latvian (Latvia)</t>
  </si>
  <si>
    <t>lv-LV</t>
  </si>
  <si>
    <t>Maori</t>
  </si>
  <si>
    <t>mi</t>
  </si>
  <si>
    <t>Maori (New Zealand)</t>
  </si>
  <si>
    <t>mi-NZ</t>
  </si>
  <si>
    <t>FYRO Macedonian</t>
  </si>
  <si>
    <t>mk</t>
  </si>
  <si>
    <t>FYRO Macedonian (Former Yugoslav Republic of Macedonia)</t>
  </si>
  <si>
    <t>mk-MK</t>
  </si>
  <si>
    <t>Mongolian</t>
  </si>
  <si>
    <t>mn</t>
  </si>
  <si>
    <t>Mongolian (Mongolia)</t>
  </si>
  <si>
    <t>mn-MN</t>
  </si>
  <si>
    <t>Marathi</t>
  </si>
  <si>
    <t>mr</t>
  </si>
  <si>
    <t>Marathi (India)</t>
  </si>
  <si>
    <t>mr-IN</t>
  </si>
  <si>
    <t>Malay</t>
  </si>
  <si>
    <t>ms</t>
  </si>
  <si>
    <t>Malay (Brunei Darussalam)</t>
  </si>
  <si>
    <t>ms-BN</t>
  </si>
  <si>
    <t>Malay (Malaysia)</t>
  </si>
  <si>
    <t>ms-MY</t>
  </si>
  <si>
    <t>Maltese</t>
  </si>
  <si>
    <t>mt</t>
  </si>
  <si>
    <t>Maltese (Malta)</t>
  </si>
  <si>
    <t>mt-MT</t>
  </si>
  <si>
    <t>Norwegian (Bokm?l)</t>
  </si>
  <si>
    <t>nb</t>
  </si>
  <si>
    <t>Norwegian (Bokm?l) (Norway)</t>
  </si>
  <si>
    <t>nb-NO</t>
  </si>
  <si>
    <t>Dutch</t>
  </si>
  <si>
    <t>nl</t>
  </si>
  <si>
    <t>Dutch (Belgium)</t>
  </si>
  <si>
    <t>nl-BE</t>
  </si>
  <si>
    <t>Dutch (Netherlands)</t>
  </si>
  <si>
    <t>nl-NL</t>
  </si>
  <si>
    <t>Norwegian (Nynorsk) (Norway)</t>
  </si>
  <si>
    <t>nn-NO</t>
  </si>
  <si>
    <t>Northern Sotho</t>
  </si>
  <si>
    <t>ns</t>
  </si>
  <si>
    <t>Northern Sotho (South Africa)</t>
  </si>
  <si>
    <t>ns-ZA</t>
  </si>
  <si>
    <t>pa</t>
  </si>
  <si>
    <t>Punjabi (India)</t>
  </si>
  <si>
    <t>pa-IN</t>
  </si>
  <si>
    <t>Polish</t>
  </si>
  <si>
    <t>pl</t>
  </si>
  <si>
    <t>Polish (Poland)</t>
  </si>
  <si>
    <t>pl-PL</t>
  </si>
  <si>
    <t>Pashto</t>
  </si>
  <si>
    <t>ps</t>
  </si>
  <si>
    <t>Pashto (Afghanistan)</t>
  </si>
  <si>
    <t>ps-AR</t>
  </si>
  <si>
    <t>Portuguese</t>
  </si>
  <si>
    <t>pt</t>
  </si>
  <si>
    <t>Portuguese (Brazil)</t>
  </si>
  <si>
    <t>pt-BR</t>
  </si>
  <si>
    <t>Portuguese (Portugal)</t>
  </si>
  <si>
    <t>pt-PT</t>
  </si>
  <si>
    <t>Quechua</t>
  </si>
  <si>
    <t>qu</t>
  </si>
  <si>
    <t>Quechua (Bolivia)</t>
  </si>
  <si>
    <t>qu-BO</t>
  </si>
  <si>
    <t>Quechua (Ecuador)</t>
  </si>
  <si>
    <t>qu-EC</t>
  </si>
  <si>
    <t>Quechua (Peru)</t>
  </si>
  <si>
    <t>qu-PE</t>
  </si>
  <si>
    <t>Romanian</t>
  </si>
  <si>
    <t>ro</t>
  </si>
  <si>
    <t>Romanian (Romania)</t>
  </si>
  <si>
    <t>ro-RO</t>
  </si>
  <si>
    <t>Russian</t>
  </si>
  <si>
    <t>ru</t>
  </si>
  <si>
    <t>Russian (Russia)</t>
  </si>
  <si>
    <t>ru-RU</t>
  </si>
  <si>
    <t>sa</t>
  </si>
  <si>
    <t>Sanskrit (India)</t>
  </si>
  <si>
    <t>sa-IN</t>
  </si>
  <si>
    <t>Sami (Northern)</t>
  </si>
  <si>
    <t>se</t>
  </si>
  <si>
    <t>Sami (Northern) (Finland)</t>
  </si>
  <si>
    <t>se-FI</t>
  </si>
  <si>
    <t>Sami (Skolt) (Finland)</t>
  </si>
  <si>
    <t>Sami (Inari) (Finland)</t>
  </si>
  <si>
    <t>Sami (Northern) (Norway)</t>
  </si>
  <si>
    <t>se-NO</t>
  </si>
  <si>
    <t>Sami (Lule) (Norway)</t>
  </si>
  <si>
    <t>Sami (Southern) (Norway)</t>
  </si>
  <si>
    <t>Sami (Northern) (Sweden)</t>
  </si>
  <si>
    <t>se-SE</t>
  </si>
  <si>
    <t>Sami (Lule) (Sweden)</t>
  </si>
  <si>
    <t>Sami (Southern) (Sweden)</t>
  </si>
  <si>
    <t>Slovak</t>
  </si>
  <si>
    <t>sk</t>
  </si>
  <si>
    <t>Slovak (Slovakia)</t>
  </si>
  <si>
    <t>sk-SK</t>
  </si>
  <si>
    <t>Slovenian</t>
  </si>
  <si>
    <t>sl</t>
  </si>
  <si>
    <t>Slovenian (Slovenia)</t>
  </si>
  <si>
    <t>sl-SI</t>
  </si>
  <si>
    <t>Albanian</t>
  </si>
  <si>
    <t>sq</t>
  </si>
  <si>
    <t>Albanian (Albania)</t>
  </si>
  <si>
    <t>sq-AL</t>
  </si>
  <si>
    <t>Serbian (Latin) (Bosnia and Herzegovina)</t>
  </si>
  <si>
    <t>sr-BA</t>
  </si>
  <si>
    <t>Serbian (Cyrillic) (Bosnia and Herzegovina)</t>
  </si>
  <si>
    <t>Serbian (Latin) (Serbia and Montenegro)</t>
  </si>
  <si>
    <t>sr-SP</t>
  </si>
  <si>
    <t>Serbian (Cyrillic) (Serbia and Montenegro)</t>
  </si>
  <si>
    <t>Swedish</t>
  </si>
  <si>
    <t>sv</t>
  </si>
  <si>
    <t>Swedish (Finland)</t>
  </si>
  <si>
    <t>sv-FI</t>
  </si>
  <si>
    <t>Swedish (Sweden)</t>
  </si>
  <si>
    <t>sv-SE</t>
  </si>
  <si>
    <t>Swahili</t>
  </si>
  <si>
    <t>sw</t>
  </si>
  <si>
    <t>Swahili (Kenya)</t>
  </si>
  <si>
    <t>sw-KE</t>
  </si>
  <si>
    <t>Syriac</t>
  </si>
  <si>
    <t>syr</t>
  </si>
  <si>
    <t>Syriac (Syria)</t>
  </si>
  <si>
    <t>syr-SY</t>
  </si>
  <si>
    <t>Tamil</t>
  </si>
  <si>
    <t>ta</t>
  </si>
  <si>
    <t>Tamil (India)</t>
  </si>
  <si>
    <t>ta-IN</t>
  </si>
  <si>
    <t>Telugu</t>
  </si>
  <si>
    <t>te</t>
  </si>
  <si>
    <t>Telugu (India)</t>
  </si>
  <si>
    <t>te-IN</t>
  </si>
  <si>
    <t>th</t>
  </si>
  <si>
    <t>Thai (Thailand)</t>
  </si>
  <si>
    <t>th-TH</t>
  </si>
  <si>
    <t>Tagalog</t>
  </si>
  <si>
    <t>tl</t>
  </si>
  <si>
    <t>Tagalog (Philippines)</t>
  </si>
  <si>
    <t>tl-PH</t>
  </si>
  <si>
    <t>Tswana</t>
  </si>
  <si>
    <t>tn</t>
  </si>
  <si>
    <t>Tswana (South Africa)</t>
  </si>
  <si>
    <t>tn-ZA</t>
  </si>
  <si>
    <t>Turkish</t>
  </si>
  <si>
    <t>tr</t>
  </si>
  <si>
    <t>Turkish (Turkey)</t>
  </si>
  <si>
    <t>tr-TR</t>
  </si>
  <si>
    <t>Tatar</t>
  </si>
  <si>
    <t>tt</t>
  </si>
  <si>
    <t>Tatar (Russia)</t>
  </si>
  <si>
    <t>tt-RU</t>
  </si>
  <si>
    <t>Tsonga</t>
  </si>
  <si>
    <t>ts</t>
  </si>
  <si>
    <t>Ukrainian</t>
  </si>
  <si>
    <t>uk</t>
  </si>
  <si>
    <t>Ukrainian (Ukraine)</t>
  </si>
  <si>
    <t>uk-UA</t>
  </si>
  <si>
    <t>Urdu</t>
  </si>
  <si>
    <t>ur</t>
  </si>
  <si>
    <t>Urdu (Islamic Republic of Pakistan)</t>
  </si>
  <si>
    <t>ur-PK</t>
  </si>
  <si>
    <t>Uzbek (Latin)</t>
  </si>
  <si>
    <t>uz</t>
  </si>
  <si>
    <t>Uzbek (Latin) (Uzbekistan)</t>
  </si>
  <si>
    <t>uz-UZ</t>
  </si>
  <si>
    <t>Uzbek (Cyrillic) (Uzbekistan)</t>
  </si>
  <si>
    <t>Vietnamese</t>
  </si>
  <si>
    <t>vi</t>
  </si>
  <si>
    <t>Vietnamese (Viet Nam)</t>
  </si>
  <si>
    <t>vi-VN</t>
  </si>
  <si>
    <t>Xhosa</t>
  </si>
  <si>
    <t>xh</t>
  </si>
  <si>
    <t>Xhosa (South Africa)</t>
  </si>
  <si>
    <t>xh-ZA</t>
  </si>
  <si>
    <t>Chinese</t>
  </si>
  <si>
    <t>zh</t>
  </si>
  <si>
    <t>Chinese (S)</t>
  </si>
  <si>
    <t>zh-CN</t>
  </si>
  <si>
    <t>Chinese (Hong Kong)</t>
  </si>
  <si>
    <t>zh-HK</t>
  </si>
  <si>
    <t>Chinese (Macau)</t>
  </si>
  <si>
    <t>zh-MO</t>
  </si>
  <si>
    <t>Chinese (Singapore)</t>
  </si>
  <si>
    <t>zh-SG</t>
  </si>
  <si>
    <t>Chinese (T)</t>
  </si>
  <si>
    <t>zh-TW</t>
  </si>
  <si>
    <t>Zulu</t>
  </si>
  <si>
    <t>zu</t>
  </si>
  <si>
    <t>Zulu (South Africa)</t>
  </si>
  <si>
    <t>zu-ZA</t>
  </si>
  <si>
    <t>KALENDER</t>
  </si>
  <si>
    <t>A</t>
  </si>
  <si>
    <t>l</t>
  </si>
  <si>
    <t>Affenpinscher</t>
  </si>
  <si>
    <t>Afghanischer Windhund</t>
  </si>
  <si>
    <t>Aidi</t>
  </si>
  <si>
    <t>Ainu-Hund</t>
  </si>
  <si>
    <t>Airedale-Terrier</t>
  </si>
  <si>
    <t>Akbash</t>
  </si>
  <si>
    <t>Akita Inu</t>
  </si>
  <si>
    <t>Alapaha Blue Blood Bulldog</t>
  </si>
  <si>
    <t>Alaskan Malamute</t>
  </si>
  <si>
    <t>Alpenländische Dachsbracke</t>
  </si>
  <si>
    <t>Altdänischer Vorstehhund</t>
  </si>
  <si>
    <t>American Bulldog</t>
  </si>
  <si>
    <t>American Foxhound</t>
  </si>
  <si>
    <t>American Staghound</t>
  </si>
  <si>
    <t>American Toy Terrier</t>
  </si>
  <si>
    <t>American Water Spaniel</t>
  </si>
  <si>
    <t>Amerikanischer Cockerspaniel</t>
  </si>
  <si>
    <t>Amerikanischer Pit-Bullterrier</t>
  </si>
  <si>
    <t>Amerikanischer Staffordshire-Terrier</t>
  </si>
  <si>
    <t>Anglo-Francais de Petite Vénerie</t>
  </si>
  <si>
    <t>Appenzeller Sennenhund</t>
  </si>
  <si>
    <t>Ariegéois</t>
  </si>
  <si>
    <t>Australian Cattle Dog</t>
  </si>
  <si>
    <t>Australian Kelpie</t>
  </si>
  <si>
    <t>Australian Shepherd Dog</t>
  </si>
  <si>
    <t>Australian Silky Terrier</t>
  </si>
  <si>
    <t>Australian Terrier</t>
  </si>
  <si>
    <t>Azawakh</t>
  </si>
  <si>
    <t>B</t>
  </si>
  <si>
    <t>Balearen Laufhund</t>
  </si>
  <si>
    <t>Balkanbracke</t>
  </si>
  <si>
    <t>Barbet</t>
  </si>
  <si>
    <t>Barsoi</t>
  </si>
  <si>
    <t>Basenji</t>
  </si>
  <si>
    <t>Basset Artésien-Normand</t>
  </si>
  <si>
    <t>Basset Bleu de Gascogne</t>
  </si>
  <si>
    <t>Basset Fauve de Bretagne</t>
  </si>
  <si>
    <t>Basset Hound</t>
  </si>
  <si>
    <t>Bayerischer Gebirgsschweisshund</t>
  </si>
  <si>
    <t>Beagle</t>
  </si>
  <si>
    <t>Beagle-Harrier</t>
  </si>
  <si>
    <t>Bearded Collie</t>
  </si>
  <si>
    <t>Beauceron</t>
  </si>
  <si>
    <t>Bedlington-Terrier</t>
  </si>
  <si>
    <t>Bergamasker Hirtenhund</t>
  </si>
  <si>
    <t>Berger de Pyrénées</t>
  </si>
  <si>
    <t>Berger de Pyrénées Langhaariger Schlag</t>
  </si>
  <si>
    <t>Berger Picard</t>
  </si>
  <si>
    <t>Berner Laufhund</t>
  </si>
  <si>
    <t>Berner Niederlaufhund</t>
  </si>
  <si>
    <t>Berner Sennenhund</t>
  </si>
  <si>
    <t>Bernhardiner</t>
  </si>
  <si>
    <t>Bichon Frisé</t>
  </si>
  <si>
    <t>Bichon/Yorkie</t>
  </si>
  <si>
    <t>Billy</t>
  </si>
  <si>
    <t>Black and Tan Coonhound</t>
  </si>
  <si>
    <t>Bloodhound</t>
  </si>
  <si>
    <t>Bluetick Coonhound</t>
  </si>
  <si>
    <t>Bobtail</t>
  </si>
  <si>
    <t>Boerboel</t>
  </si>
  <si>
    <t>Bologneser</t>
  </si>
  <si>
    <t>Bolonka Zwetna</t>
  </si>
  <si>
    <t>Bordeauxdogge</t>
  </si>
  <si>
    <t>Border Collie</t>
  </si>
  <si>
    <t>Border Terrier</t>
  </si>
  <si>
    <t>Bosnischer Rauhhaariger Laufhund</t>
  </si>
  <si>
    <t>Boston Terrier</t>
  </si>
  <si>
    <t>Bouvier des Flandres</t>
  </si>
  <si>
    <t>Boxer</t>
  </si>
  <si>
    <t>Brabancon</t>
  </si>
  <si>
    <t>Bracco Italiano</t>
  </si>
  <si>
    <t>Braque de L´Ariège</t>
  </si>
  <si>
    <t>Braque du Bourbonnais</t>
  </si>
  <si>
    <t>Braque d´Auvergne</t>
  </si>
  <si>
    <t>Braque Francais de Gascoine</t>
  </si>
  <si>
    <t>Braque Francais des Pyrénées</t>
  </si>
  <si>
    <t>Braque Saint-Germain</t>
  </si>
  <si>
    <t>Brasilianischer Terrier</t>
  </si>
  <si>
    <t>Briard</t>
  </si>
  <si>
    <t>Briquet Griffon Vendéen</t>
  </si>
  <si>
    <t>Broholmer</t>
  </si>
  <si>
    <t>Bull-Boxer</t>
  </si>
  <si>
    <t>Bulldog</t>
  </si>
  <si>
    <t>Bullmastiff</t>
  </si>
  <si>
    <t>Bullterrier</t>
  </si>
  <si>
    <t>C</t>
  </si>
  <si>
    <t>Ca de Bestiar</t>
  </si>
  <si>
    <t>Ca de Bou</t>
  </si>
  <si>
    <t>Cairn-Terrier</t>
  </si>
  <si>
    <t>Cane Corso</t>
  </si>
  <si>
    <t>Cao da Serra da Estrela</t>
  </si>
  <si>
    <t>Cao da Serra de Aires</t>
  </si>
  <si>
    <t>Cao de Agua Portugues</t>
  </si>
  <si>
    <t>Cao do Castro Laboreiro</t>
  </si>
  <si>
    <t>Carolina Dog</t>
  </si>
  <si>
    <t>Catahoula Leopard Dog</t>
  </si>
  <si>
    <t>Cavalier King Charles Spaniel</t>
  </si>
  <si>
    <t>Ceský Fousek</t>
  </si>
  <si>
    <t>Ceský Terrier</t>
  </si>
  <si>
    <t>Chesapeake Bay Retriever</t>
  </si>
  <si>
    <t>Chien d´Artois</t>
  </si>
  <si>
    <t>Chihuahua kurzhaariger Schlag</t>
  </si>
  <si>
    <t>Chihuahua langhaariger Schlag</t>
  </si>
  <si>
    <t>Chinesischer Schopfhund Hairless-Schlag</t>
  </si>
  <si>
    <t>Chinesischer Schopfhund Powderpuff-Schlag</t>
  </si>
  <si>
    <t>Chinook</t>
  </si>
  <si>
    <t>Chow-Chow</t>
  </si>
  <si>
    <t>Cirneco dell´ Etna</t>
  </si>
  <si>
    <t>Clumber-Spaniel</t>
  </si>
  <si>
    <t>Cockerpoo</t>
  </si>
  <si>
    <t>Coton de Tuléar</t>
  </si>
  <si>
    <t>Curly-Coated Retriever</t>
  </si>
  <si>
    <t>D</t>
  </si>
  <si>
    <t>Dalmatiner</t>
  </si>
  <si>
    <t>Dandie Dinmont Terrier</t>
  </si>
  <si>
    <t>Dänischer Bauernhund</t>
  </si>
  <si>
    <t>Deerhound</t>
  </si>
  <si>
    <t>Deutsch Drahthaar</t>
  </si>
  <si>
    <t>Deutsch Kurzhaar</t>
  </si>
  <si>
    <t>Deutsch Langhaar</t>
  </si>
  <si>
    <t>Deutsche Dogge</t>
  </si>
  <si>
    <t>Deutscher Jagdterrier</t>
  </si>
  <si>
    <t>Deutscher Pinscher</t>
  </si>
  <si>
    <t>Deutscher Schäferhund</t>
  </si>
  <si>
    <t>Deutscher Schäferhund Brauner langhaariger Schlag</t>
  </si>
  <si>
    <t>Deutscher Schäferhund Cremefarbener langhaariger Schlag</t>
  </si>
  <si>
    <t>Deutscher Schäferhund Schwarzer langhaariger Schlag</t>
  </si>
  <si>
    <t>Deutscher Wachtelhund</t>
  </si>
  <si>
    <t>Deutscher Wolfsspitz</t>
  </si>
  <si>
    <t>Dingo</t>
  </si>
  <si>
    <t>Dobermann</t>
  </si>
  <si>
    <t>Dogo Argentino</t>
  </si>
  <si>
    <t>Dreifarbiger Serbischer Laufhund</t>
  </si>
  <si>
    <t>Drentse Patrijshond</t>
  </si>
  <si>
    <t>Drever</t>
  </si>
  <si>
    <t>Dunker</t>
  </si>
  <si>
    <t>E</t>
  </si>
  <si>
    <t>Englischer Cocker Spaniel</t>
  </si>
  <si>
    <t>English Coonhound</t>
  </si>
  <si>
    <t>English Foxhound</t>
  </si>
  <si>
    <t>English Setter</t>
  </si>
  <si>
    <t>English Springer Spaniel</t>
  </si>
  <si>
    <t>English Toy Terrier</t>
  </si>
  <si>
    <t>Entlebucher Sennenhund</t>
  </si>
  <si>
    <t>Epagneul Bleu de Picardie</t>
  </si>
  <si>
    <t>Epagneul Breton</t>
  </si>
  <si>
    <t>Epagneul de Pont-Audemer</t>
  </si>
  <si>
    <t>Epagneul Francais</t>
  </si>
  <si>
    <t>Epagneul Picard</t>
  </si>
  <si>
    <t>Eskimohund</t>
  </si>
  <si>
    <t>Eurasier</t>
  </si>
  <si>
    <t>F</t>
  </si>
  <si>
    <t>Field Spaniel</t>
  </si>
  <si>
    <t>Fila Brasileiro</t>
  </si>
  <si>
    <t>Finnenspitz</t>
  </si>
  <si>
    <t>Finnischer Lapphund</t>
  </si>
  <si>
    <t>Finnischer Laufhund</t>
  </si>
  <si>
    <t>Flat Coated Retriever</t>
  </si>
  <si>
    <t>Foxterrier Drahthaar</t>
  </si>
  <si>
    <t>Foxterrier Glatthaar</t>
  </si>
  <si>
    <t>Französische Bulldogge</t>
  </si>
  <si>
    <t>Französischer Laufhund Dreifarbig</t>
  </si>
  <si>
    <t>Französischer Laufhund Weiss-Schwarz</t>
  </si>
  <si>
    <t>G</t>
  </si>
  <si>
    <t>Glen of Imaal Terrier</t>
  </si>
  <si>
    <t>Golden Retriever</t>
  </si>
  <si>
    <t>Gordon Setter</t>
  </si>
  <si>
    <t>Gos d´Atura Català</t>
  </si>
  <si>
    <t>Grand Anglo-Francais Blanc et Noir</t>
  </si>
  <si>
    <t>Grand Anglo-Francais Tricolore</t>
  </si>
  <si>
    <t>Grand Basset Griffon Vendéen</t>
  </si>
  <si>
    <t>Grand Bleu de Gascogne</t>
  </si>
  <si>
    <t>Grand Gascon Saintongeois</t>
  </si>
  <si>
    <t>Grand Griffon Vendéen</t>
  </si>
  <si>
    <t>Greyhound</t>
  </si>
  <si>
    <t>Griffon á Poil Dur</t>
  </si>
  <si>
    <t>Griffon Belge</t>
  </si>
  <si>
    <t>Griffon Bruxellois</t>
  </si>
  <si>
    <t>Griffon Fauve de Bretagne</t>
  </si>
  <si>
    <t>Griffon Nivernais</t>
  </si>
  <si>
    <t>Groenendael</t>
  </si>
  <si>
    <t>Grönlandhund</t>
  </si>
  <si>
    <t>Grosser Münsterländer</t>
  </si>
  <si>
    <t>Grosser Schweizer Sennenhund</t>
  </si>
  <si>
    <t>Grosspudel</t>
  </si>
  <si>
    <t>H</t>
  </si>
  <si>
    <t>Hamiltonstövare</t>
  </si>
  <si>
    <t>Hannoverscher Schweisshund</t>
  </si>
  <si>
    <t>Harrier</t>
  </si>
  <si>
    <t>Havaneser</t>
  </si>
  <si>
    <t>Himalaja-Schäferhund</t>
  </si>
  <si>
    <t>Hollandse Herdershond</t>
  </si>
  <si>
    <t>Hollandse Herdershond Langhaariger Schlag</t>
  </si>
  <si>
    <t>Hollandse Herdershond Rauhaariger Schlag</t>
  </si>
  <si>
    <t>Hollandse Smoushond</t>
  </si>
  <si>
    <t>Hovawart</t>
  </si>
  <si>
    <t>Hygenhund</t>
  </si>
  <si>
    <t>I</t>
  </si>
  <si>
    <t>Illyrischer Schäferhund</t>
  </si>
  <si>
    <t>Irischer Soft Coated Wheaten Terrier</t>
  </si>
  <si>
    <t>Irish Red Setter</t>
  </si>
  <si>
    <t>Irish red-and-white Setter</t>
  </si>
  <si>
    <t>Irish Terrier</t>
  </si>
  <si>
    <t>Irish Water Spaniel</t>
  </si>
  <si>
    <t>Irish Wolfhound</t>
  </si>
  <si>
    <t>Islandhund</t>
  </si>
  <si>
    <t>Istrianer Kurzhaarige Bracke</t>
  </si>
  <si>
    <t>Istrianer Rauhhaarige Bracke</t>
  </si>
  <si>
    <t>Istrianer Schäferhund</t>
  </si>
  <si>
    <t>Italienisches Windspiel</t>
  </si>
  <si>
    <t>J</t>
  </si>
  <si>
    <t>Jack-Russell-Terrier</t>
  </si>
  <si>
    <t>Jämthund</t>
  </si>
  <si>
    <t>Japan Chin</t>
  </si>
  <si>
    <t>Japan Spitz</t>
  </si>
  <si>
    <t>Japanischer Terrier</t>
  </si>
  <si>
    <t>Jura-Laufhund (Bruno)</t>
  </si>
  <si>
    <t>Jura-Laufhund (Saint-Hubert)</t>
  </si>
  <si>
    <t>K</t>
  </si>
  <si>
    <t>Kai</t>
  </si>
  <si>
    <t>Kanaanhund</t>
  </si>
  <si>
    <t>Kanarische Dogge</t>
  </si>
  <si>
    <t>Kangal</t>
  </si>
  <si>
    <t>Karelischer Bärenhund</t>
  </si>
  <si>
    <t>Kaukasischer Schäferhund</t>
  </si>
  <si>
    <t>Kerry Blue Terrier</t>
  </si>
  <si>
    <t>Kerry-Beagle</t>
  </si>
  <si>
    <t>King Charles Spaniel</t>
  </si>
  <si>
    <t>Kleiner Münsterländer</t>
  </si>
  <si>
    <t>Komondor</t>
  </si>
  <si>
    <t>Korea Jindo Dog</t>
  </si>
  <si>
    <t>Kroatischer Schäferhund</t>
  </si>
  <si>
    <t>Kromfohrländer</t>
  </si>
  <si>
    <t>Kurzhaarcollie</t>
  </si>
  <si>
    <t>Kurzhaardackel</t>
  </si>
  <si>
    <t>Kurzhaariger Ungarischer Vorstehhund</t>
  </si>
  <si>
    <t>Kuvasz</t>
  </si>
  <si>
    <t>Kyi Leo</t>
  </si>
  <si>
    <t>L</t>
  </si>
  <si>
    <t>Labradoodle</t>
  </si>
  <si>
    <t>Labrador Retriever</t>
  </si>
  <si>
    <t>Laekenois</t>
  </si>
  <si>
    <t>Lagotto Romagnolo</t>
  </si>
  <si>
    <t>Lakeland Terrier</t>
  </si>
  <si>
    <t>Lancashire-Heeler</t>
  </si>
  <si>
    <t>Landseer</t>
  </si>
  <si>
    <t>Langhaarcollie</t>
  </si>
  <si>
    <t>Langhaardackel</t>
  </si>
  <si>
    <t>Lappländer Rentierhund</t>
  </si>
  <si>
    <t>Leonberger</t>
  </si>
  <si>
    <t>Lhasa Apso</t>
  </si>
  <si>
    <t>Löwchen</t>
  </si>
  <si>
    <t>Lucas-Terrier</t>
  </si>
  <si>
    <t>Lurcher</t>
  </si>
  <si>
    <t>Luzerner Laufhund</t>
  </si>
  <si>
    <t>M</t>
  </si>
  <si>
    <t>Malinois</t>
  </si>
  <si>
    <t>Malteser</t>
  </si>
  <si>
    <t>Manchester-Terrier</t>
  </si>
  <si>
    <t>Maremmaner Hirtenhund</t>
  </si>
  <si>
    <t>Mastiff</t>
  </si>
  <si>
    <t>Mastin Espanol</t>
  </si>
  <si>
    <t>Mastino Napoletano</t>
  </si>
  <si>
    <t>Mexikanischer Nackthund</t>
  </si>
  <si>
    <t>Mexikanischer Toy-Nackthund</t>
  </si>
  <si>
    <t>Mexikanischer Zwergnackthund</t>
  </si>
  <si>
    <t>Miniatur Bullterrier</t>
  </si>
  <si>
    <t>Miniature American Shepherd</t>
  </si>
  <si>
    <t>Mittelasiatischer Schäferhund</t>
  </si>
  <si>
    <t>Mittelasiatischer Schäferhund Kurzhaariger Schlag</t>
  </si>
  <si>
    <t>Mittelspitz</t>
  </si>
  <si>
    <t>Montenegrinischer Gebirgslaufhund</t>
  </si>
  <si>
    <t>Mops</t>
  </si>
  <si>
    <t>Mudi</t>
  </si>
  <si>
    <t>N</t>
  </si>
  <si>
    <t>Nederlandse Kooikerhondje</t>
  </si>
  <si>
    <t>Neufundländer</t>
  </si>
  <si>
    <t>Neuguinea-Dingo</t>
  </si>
  <si>
    <t>Neuseeländischer Huntaway</t>
  </si>
  <si>
    <t>Norfolk-Terrier</t>
  </si>
  <si>
    <t>Norrbottenspitz</t>
  </si>
  <si>
    <t>Norwegischer Buhund</t>
  </si>
  <si>
    <t>Norwegischer Elchhund</t>
  </si>
  <si>
    <t>Norwegischer Elchhund schwarz</t>
  </si>
  <si>
    <t>Norwegischer Lundehund</t>
  </si>
  <si>
    <t>Norwich Terrier</t>
  </si>
  <si>
    <t>Nova Scotia Duck Tolling Retriever</t>
  </si>
  <si>
    <t>O</t>
  </si>
  <si>
    <t>Olde English Bulldogge</t>
  </si>
  <si>
    <t>Österreichischer Pinscher</t>
  </si>
  <si>
    <t>Ostsibirischer Laika</t>
  </si>
  <si>
    <t>Otterhund</t>
  </si>
  <si>
    <t>P</t>
  </si>
  <si>
    <t>Papillon</t>
  </si>
  <si>
    <t>Parson-Russell-Terrier</t>
  </si>
  <si>
    <t>Patterdale-Terrier</t>
  </si>
  <si>
    <t>Pekingese</t>
  </si>
  <si>
    <t>Perdigueiro Portugues</t>
  </si>
  <si>
    <t>Perdiguero de Burgos</t>
  </si>
  <si>
    <t>Perro de Agua Espanol</t>
  </si>
  <si>
    <t>Peruanischer Nackthund</t>
  </si>
  <si>
    <t>Peruvian Inca Orchid</t>
  </si>
  <si>
    <t>Petit Basset Griffon Vendéen</t>
  </si>
  <si>
    <t>Petit Bleu de Gascogne</t>
  </si>
  <si>
    <t>Petit Griffon de Gascogne</t>
  </si>
  <si>
    <t>Phalene</t>
  </si>
  <si>
    <t>Pharaonenhund</t>
  </si>
  <si>
    <t>Plott Hound</t>
  </si>
  <si>
    <t>Plummer-Terrier</t>
  </si>
  <si>
    <t>Podenco Canario</t>
  </si>
  <si>
    <t>Podengo Portugueso Medio</t>
  </si>
  <si>
    <t>Podengo Portugueso Pequeno</t>
  </si>
  <si>
    <t>Pointer</t>
  </si>
  <si>
    <t>Poitevin</t>
  </si>
  <si>
    <t>Polnische Bracke</t>
  </si>
  <si>
    <t>Polnischer Niederungshütehund</t>
  </si>
  <si>
    <t>Polski Owczarek Podhalanski</t>
  </si>
  <si>
    <t>Porcelaine</t>
  </si>
  <si>
    <t>Posavski Gonic</t>
  </si>
  <si>
    <t>Praszký Krysavik</t>
  </si>
  <si>
    <t>Pudel</t>
  </si>
  <si>
    <t>Pudelpointer</t>
  </si>
  <si>
    <t>Puli</t>
  </si>
  <si>
    <t>Pumi</t>
  </si>
  <si>
    <t>Pyrenäenberghund</t>
  </si>
  <si>
    <t>Pyrenäenhund</t>
  </si>
  <si>
    <t>R</t>
  </si>
  <si>
    <t>Rafeiro do Alentejo</t>
  </si>
  <si>
    <t>Rampur-Windhund</t>
  </si>
  <si>
    <t>Ratero</t>
  </si>
  <si>
    <t>Rauhhaardackel (Zwergdackel)</t>
  </si>
  <si>
    <t>Rauhhaariger Berner Niederlaufhund</t>
  </si>
  <si>
    <t>Redbone Coonhound</t>
  </si>
  <si>
    <t>Rhodesian Ridgeback</t>
  </si>
  <si>
    <t>Riesenschnauzer</t>
  </si>
  <si>
    <t>Rottweiler</t>
  </si>
  <si>
    <t>Russisch-Europäischer Laika</t>
  </si>
  <si>
    <t>Russischer Schwarzer Terrier</t>
  </si>
  <si>
    <t>S</t>
  </si>
  <si>
    <t>Saarlooswolfhund</t>
  </si>
  <si>
    <t>Sabueso Espanol</t>
  </si>
  <si>
    <t>Saluki</t>
  </si>
  <si>
    <t>Samojede</t>
  </si>
  <si>
    <t>Schapendoes</t>
  </si>
  <si>
    <t>Schillerstövare</t>
  </si>
  <si>
    <t>Schipperke</t>
  </si>
  <si>
    <t>Schnauzer</t>
  </si>
  <si>
    <t>Schnürenpudel</t>
  </si>
  <si>
    <t>Schwedischer Lapphund</t>
  </si>
  <si>
    <t>Schweizer Laufhund</t>
  </si>
  <si>
    <t>Schweizerischer Niederlaufhund</t>
  </si>
  <si>
    <t>Scottish Terrier</t>
  </si>
  <si>
    <t>Sealyham-Terrier</t>
  </si>
  <si>
    <t>Segugio Italiano (Kurzhaar)</t>
  </si>
  <si>
    <t>Shar Pei</t>
  </si>
  <si>
    <t>Sheltie</t>
  </si>
  <si>
    <t>Shiba</t>
  </si>
  <si>
    <t>Shih Tzu</t>
  </si>
  <si>
    <t>Shikoku</t>
  </si>
  <si>
    <t>Shiloh Shepherd</t>
  </si>
  <si>
    <t>Siberian Husky</t>
  </si>
  <si>
    <t>Skye Terrier</t>
  </si>
  <si>
    <t>Sloughi</t>
  </si>
  <si>
    <t>Slovensky Cuvac</t>
  </si>
  <si>
    <t>Slovensky Kopov</t>
  </si>
  <si>
    <t>Slowakischer Rauhbart</t>
  </si>
  <si>
    <t>Smaland-Stövare</t>
  </si>
  <si>
    <t>Spanischer Windhund</t>
  </si>
  <si>
    <t>Spinone Italiano</t>
  </si>
  <si>
    <t>Stabyhond - Stabijhoun</t>
  </si>
  <si>
    <t>Staffordshire Bullterrier</t>
  </si>
  <si>
    <t>Steirische Rauhhaarbracke</t>
  </si>
  <si>
    <t>Südrussischer Owtscharka</t>
  </si>
  <si>
    <t>Sussex-Spaniel</t>
  </si>
  <si>
    <t>T</t>
  </si>
  <si>
    <t>Tervueren</t>
  </si>
  <si>
    <t>Thai Ridgeback</t>
  </si>
  <si>
    <t>Tibet-Spaniel</t>
  </si>
  <si>
    <t>Tibet-Terrier</t>
  </si>
  <si>
    <t>Tibetdogge</t>
  </si>
  <si>
    <t>Tibetischer Kyi Apso</t>
  </si>
  <si>
    <t>Tosa</t>
  </si>
  <si>
    <t>Toy-Pudel</t>
  </si>
  <si>
    <t>Treeing Walker Coonhound</t>
  </si>
  <si>
    <t>Tschechoslowakischer Wolfhund</t>
  </si>
  <si>
    <t>U</t>
  </si>
  <si>
    <t>Ungarische Bracke</t>
  </si>
  <si>
    <t>Ungarischer Windhund</t>
  </si>
  <si>
    <t>V</t>
  </si>
  <si>
    <t>Västgötaspets</t>
  </si>
  <si>
    <t>Volpino Italiano</t>
  </si>
  <si>
    <t>W</t>
  </si>
  <si>
    <t>Wäller</t>
  </si>
  <si>
    <t>Weimaraner</t>
  </si>
  <si>
    <t>Weißer Schweizer Schäferhund</t>
  </si>
  <si>
    <t>Welsh Corgi Cardigan</t>
  </si>
  <si>
    <t>Welsh Corgi Pembroke</t>
  </si>
  <si>
    <t>Welsh Springer Spaniel</t>
  </si>
  <si>
    <t>Welsh Terrier</t>
  </si>
  <si>
    <t>West Highland White Terrier</t>
  </si>
  <si>
    <t>Westsibirischer Laika</t>
  </si>
  <si>
    <t>Wetterhoun</t>
  </si>
  <si>
    <t>Whippet</t>
  </si>
  <si>
    <t>Wolfsspitz</t>
  </si>
  <si>
    <t>Y</t>
  </si>
  <si>
    <t>Yorkshire Terrier</t>
  </si>
  <si>
    <t>Z</t>
  </si>
  <si>
    <t>Zwergpinscher</t>
  </si>
  <si>
    <t>Zwergpudel</t>
  </si>
  <si>
    <t>Zwergschnauzer</t>
  </si>
  <si>
    <t>Zwergspitz</t>
  </si>
  <si>
    <t>Land[A 1] EU-Länder sind hellblau unterlegt</t>
  </si>
  <si>
    <t>Hauptstadt</t>
  </si>
  <si>
    <t>Einwohner (2017)[1]</t>
  </si>
  <si>
    <t>Einwohner pro km²[1]</t>
  </si>
  <si>
    <t>Fläche in km²</t>
  </si>
  <si>
    <t>Fläche in %</t>
  </si>
  <si>
    <t>Albanien</t>
  </si>
  <si>
    <t>Tirana</t>
  </si>
  <si>
    <t>Andorra</t>
  </si>
  <si>
    <t>Andorra la Vella</t>
  </si>
  <si>
    <t>Belgien</t>
  </si>
  <si>
    <t>Brüssel</t>
  </si>
  <si>
    <t>Bosnien und Herzegowina</t>
  </si>
  <si>
    <t>Sarajevo</t>
  </si>
  <si>
    <t>Bulgarien</t>
  </si>
  <si>
    <t>Sofia</t>
  </si>
  <si>
    <t>Dänemark</t>
  </si>
  <si>
    <t>Kopenhagen</t>
  </si>
  <si>
    <t>Deutschland</t>
  </si>
  <si>
    <t>Berlin</t>
  </si>
  <si>
    <t>Estland</t>
  </si>
  <si>
    <t>Tallinn</t>
  </si>
  <si>
    <t>Finnland</t>
  </si>
  <si>
    <t>Helsinki</t>
  </si>
  <si>
    <t>Frankreich</t>
  </si>
  <si>
    <t>Paris</t>
  </si>
  <si>
    <t>Griechenland</t>
  </si>
  <si>
    <t>Athen</t>
  </si>
  <si>
    <t>Irland</t>
  </si>
  <si>
    <t>Dublin</t>
  </si>
  <si>
    <t>Island</t>
  </si>
  <si>
    <t>Reykjavík</t>
  </si>
  <si>
    <t>Italien</t>
  </si>
  <si>
    <t>Rom</t>
  </si>
  <si>
    <t>Kasachstan</t>
  </si>
  <si>
    <t>Nur-Sultan</t>
  </si>
  <si>
    <t>Kosovo</t>
  </si>
  <si>
    <t>Pristina</t>
  </si>
  <si>
    <t>Kroatien</t>
  </si>
  <si>
    <t>Zagreb</t>
  </si>
  <si>
    <t>Lettland</t>
  </si>
  <si>
    <t>Riga</t>
  </si>
  <si>
    <t>Liechtenstein</t>
  </si>
  <si>
    <t>Vaduz</t>
  </si>
  <si>
    <t>Litauen</t>
  </si>
  <si>
    <t>Vilnius</t>
  </si>
  <si>
    <t>Luxemburg</t>
  </si>
  <si>
    <t>Malta</t>
  </si>
  <si>
    <t>Valletta</t>
  </si>
  <si>
    <t>Republik Moldau</t>
  </si>
  <si>
    <t>Chișinău</t>
  </si>
  <si>
    <t>Monaco</t>
  </si>
  <si>
    <t>(Stadtstaat)</t>
  </si>
  <si>
    <t>Montenegro</t>
  </si>
  <si>
    <t>Podgorica</t>
  </si>
  <si>
    <t>Niederlande</t>
  </si>
  <si>
    <t>Amsterdam</t>
  </si>
  <si>
    <t>Nordmazedonien</t>
  </si>
  <si>
    <t>Skopje</t>
  </si>
  <si>
    <t>Norwegen</t>
  </si>
  <si>
    <t>Oslo</t>
  </si>
  <si>
    <t>Österreich</t>
  </si>
  <si>
    <t>Wien</t>
  </si>
  <si>
    <t>Polen</t>
  </si>
  <si>
    <t>Warschau</t>
  </si>
  <si>
    <t>Portugal</t>
  </si>
  <si>
    <t>Lissabon</t>
  </si>
  <si>
    <t>Rumänien</t>
  </si>
  <si>
    <t>Bukarest</t>
  </si>
  <si>
    <t>Russland</t>
  </si>
  <si>
    <t>Moskau</t>
  </si>
  <si>
    <t>San Marino</t>
  </si>
  <si>
    <t>Schweden</t>
  </si>
  <si>
    <t>Stockholm</t>
  </si>
  <si>
    <t>Schweiz</t>
  </si>
  <si>
    <t>Bern</t>
  </si>
  <si>
    <t>Serbien</t>
  </si>
  <si>
    <t>Belgrad</t>
  </si>
  <si>
    <t>Slowakei</t>
  </si>
  <si>
    <t>Bratislava</t>
  </si>
  <si>
    <t>Slowenien</t>
  </si>
  <si>
    <t>Ljubljana</t>
  </si>
  <si>
    <t>Spanien</t>
  </si>
  <si>
    <t>Madrid</t>
  </si>
  <si>
    <t>Tschechien</t>
  </si>
  <si>
    <t>Prag</t>
  </si>
  <si>
    <t>Türkei</t>
  </si>
  <si>
    <t>Ankara</t>
  </si>
  <si>
    <t>Ukraine</t>
  </si>
  <si>
    <t>Kiew</t>
  </si>
  <si>
    <t>Ungarn</t>
  </si>
  <si>
    <t>Budapest</t>
  </si>
  <si>
    <t>Vatikanstadt</t>
  </si>
  <si>
    <t>Vereinigtes Königreich</t>
  </si>
  <si>
    <t>London</t>
  </si>
  <si>
    <t>Weißrussland</t>
  </si>
  <si>
    <t>Minsk</t>
  </si>
  <si>
    <t>Ergebnis</t>
  </si>
  <si>
    <t>Stunden</t>
  </si>
  <si>
    <t>20000:30</t>
  </si>
  <si>
    <t>200000:45</t>
  </si>
  <si>
    <t>1-1-1875</t>
  </si>
  <si>
    <t>cm</t>
  </si>
  <si>
    <t>in</t>
  </si>
  <si>
    <t>Status:</t>
  </si>
  <si>
    <t>offen</t>
  </si>
  <si>
    <t>vorerfasst</t>
  </si>
  <si>
    <t>ausgegl.</t>
  </si>
  <si>
    <t>Fälligkeit:</t>
  </si>
  <si>
    <t>überfällig</t>
  </si>
  <si>
    <t>fällig</t>
  </si>
  <si>
    <t>nicht fäl.</t>
  </si>
  <si>
    <t xml:space="preserve"> Kreditor</t>
  </si>
  <si>
    <t xml:space="preserve"> Buchungskreis</t>
  </si>
  <si>
    <t xml:space="preserve"> Name</t>
  </si>
  <si>
    <t>ZUP</t>
  </si>
  <si>
    <t xml:space="preserve"> Ort</t>
  </si>
  <si>
    <t>Neuss</t>
  </si>
  <si>
    <t>St</t>
  </si>
  <si>
    <t>Zuordnung</t>
  </si>
  <si>
    <t>Referenz</t>
  </si>
  <si>
    <t>Art</t>
  </si>
  <si>
    <t>Belegdatum</t>
  </si>
  <si>
    <t>Buch.dat.</t>
  </si>
  <si>
    <t>Fä</t>
  </si>
  <si>
    <t xml:space="preserve">        Betrag in BW</t>
  </si>
  <si>
    <t>Währg</t>
  </si>
  <si>
    <t xml:space="preserve">         Betr. in HW</t>
  </si>
  <si>
    <t>HWähr</t>
  </si>
  <si>
    <t>Text</t>
  </si>
  <si>
    <t>E584966</t>
  </si>
  <si>
    <t>KW</t>
  </si>
  <si>
    <t>V0</t>
  </si>
  <si>
    <t>76.166,53</t>
  </si>
  <si>
    <t>EUR</t>
  </si>
  <si>
    <t>RECHNUNG ZUP 812500</t>
  </si>
  <si>
    <t>E584343</t>
  </si>
  <si>
    <t>37.989,68</t>
  </si>
  <si>
    <t>RECHNUNG ZUP 811877</t>
  </si>
  <si>
    <t>E584364</t>
  </si>
  <si>
    <t>62.960,91</t>
  </si>
  <si>
    <t>RECHNUNG ZUP 811898</t>
  </si>
  <si>
    <t>E584794</t>
  </si>
  <si>
    <t>RECHNUNG ZUP 812328</t>
  </si>
  <si>
    <t>KC</t>
  </si>
  <si>
    <t>22.036,15</t>
  </si>
  <si>
    <t>ZUP Rep.</t>
  </si>
  <si>
    <t>29.674,20</t>
  </si>
  <si>
    <t>69.594,19</t>
  </si>
  <si>
    <t>49.146,65</t>
  </si>
  <si>
    <t>26.085,61</t>
  </si>
  <si>
    <t>E584509</t>
  </si>
  <si>
    <t>RECHNUNG ZUP 812043</t>
  </si>
  <si>
    <t>E584510</t>
  </si>
  <si>
    <t>78.112,82</t>
  </si>
  <si>
    <t>RECHNUNG ZUP 812044</t>
  </si>
  <si>
    <t>E584542</t>
  </si>
  <si>
    <t>11.326,45</t>
  </si>
  <si>
    <t>RECHNUNG ZUP 812076</t>
  </si>
  <si>
    <t>ZUP Rollwa 812474</t>
  </si>
  <si>
    <t>E584939</t>
  </si>
  <si>
    <t>59.040,24</t>
  </si>
  <si>
    <t>RECHNUNG ZUP 812473</t>
  </si>
  <si>
    <t>43.819,33</t>
  </si>
  <si>
    <t>38.363,30</t>
  </si>
  <si>
    <t>36.142,31</t>
  </si>
  <si>
    <t>47.426,92</t>
  </si>
  <si>
    <t>E585043</t>
  </si>
  <si>
    <t>67.642,89</t>
  </si>
  <si>
    <t>RECHNUNG ZUP 812577</t>
  </si>
  <si>
    <t>E585030</t>
  </si>
  <si>
    <t>24.197,44</t>
  </si>
  <si>
    <t>RECHNUNG ZUP 812564</t>
  </si>
  <si>
    <t>*</t>
  </si>
  <si>
    <t>1.586.961,82</t>
  </si>
  <si>
    <t>E584360</t>
  </si>
  <si>
    <t>RECHNUNG ZUP 811894</t>
  </si>
  <si>
    <t>E584353</t>
  </si>
  <si>
    <t>RECHNUNG ZUP 811887</t>
  </si>
  <si>
    <t>E584351</t>
  </si>
  <si>
    <t>48.876,31</t>
  </si>
  <si>
    <t>RECHNUNG ZUP 811885</t>
  </si>
  <si>
    <t>60.911,34</t>
  </si>
  <si>
    <t>10.916,52</t>
  </si>
  <si>
    <t>-360,26</t>
  </si>
  <si>
    <t>-55,29</t>
  </si>
  <si>
    <t>-452,71</t>
  </si>
  <si>
    <t>-165,35</t>
  </si>
  <si>
    <t>-162,30</t>
  </si>
  <si>
    <t>-660,08</t>
  </si>
  <si>
    <t>-142,06</t>
  </si>
  <si>
    <t>-294,63</t>
  </si>
  <si>
    <t>-528,97</t>
  </si>
  <si>
    <t>-266,25</t>
  </si>
  <si>
    <t>-70,91</t>
  </si>
  <si>
    <t>-574,32</t>
  </si>
  <si>
    <t>-668,61</t>
  </si>
  <si>
    <t>-162,3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</si>
</sst>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5">
    <numFmt numFmtId="8" formatCode="#,##0.00\ &quot;€&quot;;[Red]\-#,##0.00\ &quot;€&quot;"/>
    <numFmt numFmtId="44" formatCode="_-* #,##0.00\ &quot;€&quot;_-;\-* #,##0.00\ &quot;€&quot;_-;_-* &quot;-&quot;??\ &quot;€&quot;_-;_-@_-"/>
    <numFmt numFmtId="164" formatCode="0.000000000000"/>
    <numFmt numFmtId="165" formatCode="0.000000000000000000000"/>
    <numFmt numFmtId="166" formatCode="#,##0.00\ &quot;€&quot;"/>
    <numFmt numFmtId="167" formatCode="_-[$$-409]* #,##0.00_ ;_-[$$-409]* \-#,##0.00\ ;_-[$$-409]* &quot;-&quot;??_ ;_-@_ "/>
    <numFmt numFmtId="168" formatCode="[$$-409]#,##0.00_ ;\-[$$-409]#,##0.00\ "/>
    <numFmt numFmtId="169" formatCode="000\-000"/>
    <numFmt numFmtId="170" formatCode="###\ ###\ ###\ "/>
    <numFmt numFmtId="171" formatCode="#,##0_ ;\-#,##0\ "/>
    <numFmt numFmtId="172" formatCode="_-* #,##0.00\ [$€-407]_-;\-* #,##0.00\ [$€-407]_-;_-* &quot;-&quot;??\ [$€-407]_-;_-@_-"/>
    <numFmt numFmtId="173" formatCode="[Blue][&lt;0.8]0.00%;[Red][&lt;0.95]0.00%;[Green]0.00%"/>
    <numFmt numFmtId="174" formatCode="[Red][&gt;50]0;[Green][&gt;20]0;[Yellow]General"/>
    <numFmt numFmtId="175" formatCode="[$-407]d/\ mmmm\ yyyy;@"/>
    <numFmt numFmtId="176" formatCode="[$-409]mmmm\ d\,\ yyyy;@"/>
    <numFmt numFmtId="177" formatCode="[$-413]d\ mmmm\ yyyy;@"/>
    <numFmt numFmtId="178" formatCode="[$-41D]d\ mmmm\ yyyy;@"/>
    <numFmt numFmtId="179" formatCode="[$-414]d/\ mmmm\ yyyy;@"/>
    <numFmt numFmtId="180" formatCode="[$-40F]dd/\ mmmm\ yyyy;@"/>
    <numFmt numFmtId="181" formatCode="[$-406]d/\ mmmm\ yyyy;@"/>
    <numFmt numFmtId="182" formatCode="[$-438]d/\ mmmm\ yyyy;@"/>
    <numFmt numFmtId="183" formatCode="[$-40C]d\ mmmm\ yyyy;@"/>
    <numFmt numFmtId="184" formatCode="[$-C0A]d\ &quot;de&quot;\ mmmm\ &quot;de&quot;\ yyyy;@"/>
    <numFmt numFmtId="185" formatCode="[$-410]d\ mmmm\ yyyy;@"/>
    <numFmt numFmtId="186" formatCode="[$-816]d\ &quot;de&quot;\ mmmm\ &quot;de&quot;\ yyyy;@"/>
    <numFmt numFmtId="187" formatCode="[$-418]d\ mmmm\ yyyy;@"/>
    <numFmt numFmtId="188" formatCode="[$-403]d&quot;/&quot;mmmm&quot;/&quot;yyyy;@"/>
    <numFmt numFmtId="189" formatCode="[$-456]d&quot; de &quot;mmmm&quot; de &quot;yyyy;@"/>
    <numFmt numFmtId="190" formatCode="[$-40B]d/\ mmmm\t\a\ yyyy;@"/>
    <numFmt numFmtId="191" formatCode="[$-40E]yyyy/\ mmmm\ d/;@"/>
    <numFmt numFmtId="192" formatCode="[$-41F]dd\ mmmm\ yy;@"/>
    <numFmt numFmtId="193" formatCode="[$-427]yyyy\ &quot;m.&quot;\ mmmm\ d\ &quot;d.&quot;;@"/>
    <numFmt numFmtId="194" formatCode="[$-426]dddd\,\ yyyy&quot;. gada &quot;d/\ mmmm;@"/>
    <numFmt numFmtId="195" formatCode="[$-42D]yyyy&quot;(e)ko&quot;\ mmmm&quot;ren&quot;\ d&quot;a&quot;;@"/>
    <numFmt numFmtId="196" formatCode="[$-437]yyyy\ &quot;წლის&quot;\ dd\ mm\,\ dddd;@"/>
    <numFmt numFmtId="197" formatCode="[$-415]d\ mmmm\ yyyy;@"/>
    <numFmt numFmtId="198" formatCode="[$-405]d/\ mmmm\ yyyy;@"/>
    <numFmt numFmtId="199" formatCode="[$-41B]d/\ mmmm\ yyyy;@"/>
    <numFmt numFmtId="200" formatCode="[$-424]d/\ mmmm\ yyyy;@"/>
    <numFmt numFmtId="201" formatCode="[$-41A]d/\ mmmm\ yyyy/;@"/>
    <numFmt numFmtId="202" formatCode="[$-81A]d/\ mmmm\ yyyy;@"/>
    <numFmt numFmtId="203" formatCode="[$-408]d\ mmmm\ yyyy;@"/>
    <numFmt numFmtId="204" formatCode="[$-FC19]dd\ mmmm\ yyyy\ \г/;@"/>
    <numFmt numFmtId="205" formatCode="[$-FC22]d\ mmmm\ yyyy&quot; р.&quot;;@"/>
    <numFmt numFmtId="206" formatCode="[$-FC23]d\ mmmm\ yyyy;@"/>
    <numFmt numFmtId="207" formatCode="[$-402]dd\ mmmm\ yyyy\ &quot;г.&quot;;@"/>
    <numFmt numFmtId="208" formatCode="[$-440]d&quot;-&quot;mmmm\ yyyy&quot;-ж.&quot;;@"/>
    <numFmt numFmtId="209" formatCode="[$-42B]d\ mmmm\,\ yyyy;@"/>
    <numFmt numFmtId="210" formatCode="[$-10A0000]d\ mmmm\ yyyy;@"/>
    <numFmt numFmtId="211" formatCode="[$-2060401]B2d\ mmmm\ yyyy;@"/>
    <numFmt numFmtId="212" formatCode="[$-45A]dd\ mmmm\,\ yyyy;@"/>
    <numFmt numFmtId="213" formatCode="[$-101040D]d\ mmmm\ yyyy;@"/>
    <numFmt numFmtId="214" formatCode="[$-1060429]B2d\ mmmm\ yyyy;@"/>
    <numFmt numFmtId="215" formatCode="m&quot;月&quot;d&quot;日&quot;;@"/>
    <numFmt numFmtId="216" formatCode="[$-4010439]d/m/yyyy\ h:mm\ AM/PM;@"/>
    <numFmt numFmtId="217" formatCode="yyyy&quot;年&quot;m&quot;月&quot;d&quot;日&quot;;@"/>
    <numFmt numFmtId="218" formatCode="yyyy&quot;년&quot;\ m&quot;월&quot;;@"/>
    <numFmt numFmtId="219" formatCode="[$-446]dd\ mmmm\ yyyy\ dddd;@"/>
    <numFmt numFmtId="220" formatCode="[$-44F]dd\ mmmm\ yyyy\ dddd;@"/>
    <numFmt numFmtId="221" formatCode="[$-D070000]d/mm/yyyy;@"/>
    <numFmt numFmtId="222" formatCode="[$-807]dddd\,\ d/\ mmmm\ yyyy;@"/>
    <numFmt numFmtId="223" formatCode="ddd"/>
    <numFmt numFmtId="224" formatCode="\•\ \ \ @"/>
    <numFmt numFmtId="225" formatCode="&quot;Schulden: &quot;#.00,,\ &quot;Mio Euro&quot;"/>
    <numFmt numFmtId="233" formatCode="#,###.00,,\ &quot;Mio Euro&quot;"/>
  </numFmts>
  <fonts count="28">
    <font>
      <sz val="11"/>
      <color theme="1"/>
      <name val="Arial"/>
      <family val="2"/>
    </font>
    <font>
      <sz val="11"/>
      <color theme="1"/>
      <name val="Arial"/>
      <family val="2"/>
    </font>
    <font>
      <b/>
      <sz val="11"/>
      <color theme="1"/>
      <name val="Arial"/>
      <family val="2"/>
    </font>
    <font>
      <sz val="11"/>
      <color theme="1"/>
      <name val="Wingdings"/>
      <charset val="2"/>
    </font>
    <font>
      <b/>
      <sz val="16"/>
      <color rgb="FF7030A0"/>
      <name val="Wingdings"/>
      <charset val="2"/>
    </font>
    <font>
      <u val="singleAccounting"/>
      <sz val="11"/>
      <color theme="1"/>
      <name val="Arial"/>
      <family val="2"/>
    </font>
    <font>
      <b/>
      <sz val="14"/>
      <color rgb="FF7030A0"/>
      <name val="Arial"/>
      <family val="2"/>
    </font>
    <font>
      <sz val="8"/>
      <name val="Arial"/>
      <family val="2"/>
    </font>
    <font>
      <sz val="10"/>
      <name val="Arial"/>
      <family val="2"/>
    </font>
    <font>
      <b/>
      <sz val="13"/>
      <name val="MetaNormalLF-Roman"/>
      <family val="2"/>
    </font>
    <font>
      <sz val="10"/>
      <name val="MetaNormalLF-Roman"/>
      <family val="2"/>
    </font>
    <font>
      <sz val="13"/>
      <name val="MetaNormalLF-Roman"/>
      <family val="2"/>
    </font>
    <font>
      <sz val="12"/>
      <name val="MetaNormalLF-Roman"/>
      <family val="2"/>
    </font>
    <font>
      <sz val="11"/>
      <color theme="1"/>
      <name val="Calibri"/>
      <family val="2"/>
      <scheme val="minor"/>
    </font>
    <font>
      <b/>
      <sz val="12"/>
      <color theme="0"/>
      <name val="Arial"/>
      <family val="2"/>
    </font>
    <font>
      <b/>
      <sz val="10"/>
      <name val="Arial"/>
      <family val="2"/>
    </font>
    <font>
      <b/>
      <sz val="12"/>
      <name val="Arial"/>
      <family val="2"/>
    </font>
    <font>
      <sz val="10"/>
      <color rgb="FFFF0000"/>
      <name val="Arial"/>
      <family val="2"/>
    </font>
    <font>
      <sz val="10"/>
      <color theme="1"/>
      <name val="Arial"/>
      <family val="2"/>
    </font>
    <font>
      <b/>
      <u/>
      <sz val="10"/>
      <color theme="10"/>
      <name val="Arial"/>
      <family val="2"/>
    </font>
    <font>
      <b/>
      <sz val="9"/>
      <color indexed="81"/>
      <name val="Segoe UI"/>
      <family val="2"/>
    </font>
    <font>
      <b/>
      <sz val="14"/>
      <name val="Arial"/>
      <family val="2"/>
    </font>
    <font>
      <sz val="14"/>
      <name val="Arial"/>
      <family val="2"/>
    </font>
    <font>
      <b/>
      <sz val="8"/>
      <name val="Arial"/>
      <family val="2"/>
    </font>
    <font>
      <b/>
      <sz val="14"/>
      <color indexed="10"/>
      <name val="Arial"/>
      <family val="2"/>
    </font>
    <font>
      <sz val="12"/>
      <name val="Arial"/>
      <family val="2"/>
    </font>
    <font>
      <sz val="9"/>
      <name val="Arial"/>
      <family val="2"/>
    </font>
    <font>
      <b/>
      <sz val="8"/>
      <color rgb="FFFF0000"/>
      <name val="Arial"/>
      <family val="2"/>
    </font>
  </fonts>
  <fills count="15">
    <fill>
      <patternFill patternType="none"/>
    </fill>
    <fill>
      <patternFill patternType="gray125"/>
    </fill>
    <fill>
      <patternFill patternType="solid">
        <fgColor rgb="FFFFCC00"/>
        <bgColor indexed="64"/>
      </patternFill>
    </fill>
    <fill>
      <patternFill patternType="solid">
        <fgColor theme="4" tint="-0.249977111117893"/>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indexed="22"/>
        <bgColor indexed="64"/>
      </patternFill>
    </fill>
    <fill>
      <patternFill patternType="solid">
        <fgColor rgb="FFC0C0C0"/>
        <bgColor indexed="64"/>
      </patternFill>
    </fill>
    <fill>
      <patternFill patternType="solid">
        <fgColor rgb="FFDCE6F1"/>
        <bgColor indexed="64"/>
      </patternFill>
    </fill>
    <fill>
      <patternFill patternType="solid">
        <fgColor rgb="FFD9D9D9"/>
        <bgColor indexed="64"/>
      </patternFill>
    </fill>
    <fill>
      <patternFill patternType="solid">
        <fgColor indexed="43"/>
        <bgColor indexed="64"/>
      </patternFill>
    </fill>
    <fill>
      <patternFill patternType="solid">
        <fgColor rgb="FFCDECFE"/>
        <bgColor indexed="64"/>
      </patternFill>
    </fill>
    <fill>
      <patternFill patternType="solid">
        <fgColor indexed="65"/>
        <bgColor indexed="64"/>
      </patternFill>
    </fill>
    <fill>
      <patternFill patternType="solid">
        <fgColor indexed="47"/>
        <bgColor indexed="64"/>
      </patternFill>
    </fill>
    <fill>
      <patternFill patternType="solid">
        <fgColor indexed="65"/>
        <bgColor indexed="8"/>
      </patternFill>
    </fill>
  </fills>
  <borders count="23">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C0C0C0"/>
      </left>
      <right style="thin">
        <color rgb="FFC0C0C0"/>
      </right>
      <top style="thin">
        <color rgb="FFC0C0C0"/>
      </top>
      <bottom style="thin">
        <color rgb="FFC0C0C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8" fillId="0" borderId="0"/>
    <xf numFmtId="0" fontId="13" fillId="0" borderId="0"/>
    <xf numFmtId="0" fontId="8" fillId="0" borderId="0"/>
    <xf numFmtId="224" fontId="13" fillId="0" borderId="0">
      <alignment horizontal="left" indent="1"/>
    </xf>
    <xf numFmtId="0" fontId="13" fillId="0" borderId="0"/>
  </cellStyleXfs>
  <cellXfs count="198">
    <xf numFmtId="0" fontId="0" fillId="0" borderId="0" xfId="0"/>
    <xf numFmtId="0" fontId="3" fillId="0" borderId="0" xfId="0" applyFont="1"/>
    <xf numFmtId="0" fontId="4" fillId="2" borderId="0" xfId="0" applyFont="1" applyFill="1" applyAlignment="1">
      <alignment horizontal="center" vertical="center"/>
    </xf>
    <xf numFmtId="2" fontId="0" fillId="0" borderId="0" xfId="0" applyNumberFormat="1"/>
    <xf numFmtId="164" fontId="0" fillId="0" borderId="0" xfId="0" applyNumberFormat="1"/>
    <xf numFmtId="165" fontId="0" fillId="0" borderId="0" xfId="0" applyNumberFormat="1"/>
    <xf numFmtId="44" fontId="0" fillId="0" borderId="0" xfId="1" applyFont="1"/>
    <xf numFmtId="166" fontId="0" fillId="0" borderId="0" xfId="0" applyNumberFormat="1"/>
    <xf numFmtId="167" fontId="0" fillId="0" borderId="0" xfId="1" applyNumberFormat="1" applyFont="1"/>
    <xf numFmtId="168" fontId="0" fillId="0" borderId="0" xfId="0" applyNumberFormat="1"/>
    <xf numFmtId="8" fontId="0" fillId="0" borderId="0" xfId="0" applyNumberFormat="1"/>
    <xf numFmtId="166" fontId="0" fillId="0" borderId="0" xfId="0" applyNumberFormat="1" applyAlignment="1">
      <alignment horizontal="center"/>
    </xf>
    <xf numFmtId="44" fontId="0" fillId="0" borderId="0" xfId="1" applyFont="1" applyAlignment="1">
      <alignment horizontal="center"/>
    </xf>
    <xf numFmtId="166" fontId="5" fillId="0" borderId="0" xfId="0" applyNumberFormat="1" applyFont="1"/>
    <xf numFmtId="44" fontId="5" fillId="0" borderId="0" xfId="1" applyFont="1"/>
    <xf numFmtId="0" fontId="6" fillId="2" borderId="0" xfId="0" applyFont="1" applyFill="1" applyAlignment="1">
      <alignment horizontal="center"/>
    </xf>
    <xf numFmtId="169" fontId="0" fillId="0" borderId="0" xfId="0" applyNumberFormat="1"/>
    <xf numFmtId="0" fontId="9" fillId="0" borderId="0" xfId="3" applyFont="1"/>
    <xf numFmtId="0" fontId="10" fillId="0" borderId="0" xfId="3" applyFont="1" applyAlignment="1">
      <alignment horizontal="left"/>
    </xf>
    <xf numFmtId="0" fontId="9" fillId="0" borderId="0" xfId="3" applyFont="1" applyAlignment="1">
      <alignment horizontal="center" vertical="center"/>
    </xf>
    <xf numFmtId="0" fontId="9" fillId="0" borderId="0" xfId="3" applyFont="1" applyAlignment="1">
      <alignment horizontal="center"/>
    </xf>
    <xf numFmtId="0" fontId="9" fillId="0" borderId="0" xfId="3" applyFont="1" applyAlignment="1">
      <alignment horizontal="left"/>
    </xf>
    <xf numFmtId="0" fontId="11" fillId="0" borderId="0" xfId="3" applyFont="1"/>
    <xf numFmtId="0" fontId="9" fillId="0" borderId="0" xfId="3" quotePrefix="1" applyFont="1"/>
    <xf numFmtId="0" fontId="10" fillId="0" borderId="0" xfId="3" applyFont="1"/>
    <xf numFmtId="0" fontId="10" fillId="0" borderId="1" xfId="3" applyFont="1" applyBorder="1"/>
    <xf numFmtId="0" fontId="12" fillId="0" borderId="0" xfId="3" applyFont="1" applyAlignment="1">
      <alignment horizontal="center"/>
    </xf>
    <xf numFmtId="0" fontId="12" fillId="0" borderId="2" xfId="3" applyFont="1" applyBorder="1" applyAlignment="1">
      <alignment horizontal="center"/>
    </xf>
    <xf numFmtId="0" fontId="12" fillId="0" borderId="3" xfId="3" applyFont="1" applyBorder="1"/>
    <xf numFmtId="0" fontId="12" fillId="0" borderId="6" xfId="3" applyFont="1" applyBorder="1" applyAlignment="1">
      <alignment horizontal="center"/>
    </xf>
    <xf numFmtId="0" fontId="12" fillId="0" borderId="7" xfId="3" applyFont="1" applyBorder="1" applyAlignment="1">
      <alignment horizontal="center"/>
    </xf>
    <xf numFmtId="0" fontId="12" fillId="0" borderId="1" xfId="3" applyFont="1" applyBorder="1" applyAlignment="1">
      <alignment horizontal="center"/>
    </xf>
    <xf numFmtId="0" fontId="12" fillId="0" borderId="9" xfId="3" applyFont="1" applyBorder="1" applyAlignment="1">
      <alignment horizontal="center"/>
    </xf>
    <xf numFmtId="0" fontId="12" fillId="0" borderId="10" xfId="3" applyFont="1" applyBorder="1"/>
    <xf numFmtId="0" fontId="12" fillId="0" borderId="11" xfId="3" applyFont="1" applyBorder="1" applyAlignment="1">
      <alignment horizontal="center"/>
    </xf>
    <xf numFmtId="16" fontId="12" fillId="0" borderId="11" xfId="3" quotePrefix="1" applyNumberFormat="1" applyFont="1" applyBorder="1" applyAlignment="1">
      <alignment horizontal="center"/>
    </xf>
    <xf numFmtId="0" fontId="12" fillId="0" borderId="11" xfId="3" quotePrefix="1" applyFont="1" applyBorder="1" applyAlignment="1">
      <alignment horizontal="center"/>
    </xf>
    <xf numFmtId="0" fontId="12" fillId="0" borderId="12" xfId="3" applyFont="1" applyBorder="1" applyAlignment="1">
      <alignment horizontal="center"/>
    </xf>
    <xf numFmtId="0" fontId="12" fillId="0" borderId="0" xfId="3" applyFont="1"/>
    <xf numFmtId="170" fontId="12" fillId="0" borderId="0" xfId="3" applyNumberFormat="1" applyFont="1"/>
    <xf numFmtId="3" fontId="10" fillId="0" borderId="0" xfId="3" applyNumberFormat="1" applyFont="1"/>
    <xf numFmtId="3" fontId="10" fillId="0" borderId="1" xfId="3" applyNumberFormat="1" applyFont="1" applyBorder="1"/>
    <xf numFmtId="0" fontId="13" fillId="0" borderId="0" xfId="4"/>
    <xf numFmtId="0" fontId="14" fillId="3" borderId="0" xfId="4" applyFont="1" applyFill="1" applyAlignment="1">
      <alignment horizontal="right" vertical="top"/>
    </xf>
    <xf numFmtId="0" fontId="15" fillId="4" borderId="0" xfId="4" applyFont="1" applyFill="1" applyAlignment="1">
      <alignment horizontal="right" vertical="top"/>
    </xf>
    <xf numFmtId="0" fontId="15" fillId="4" borderId="0" xfId="4" applyFont="1" applyFill="1" applyAlignment="1">
      <alignment vertical="top" wrapText="1"/>
    </xf>
    <xf numFmtId="0" fontId="16" fillId="4" borderId="0" xfId="4" applyFont="1" applyFill="1" applyAlignment="1">
      <alignment vertical="top" wrapText="1"/>
    </xf>
    <xf numFmtId="0" fontId="16" fillId="5" borderId="0" xfId="4" applyFont="1" applyFill="1" applyAlignment="1">
      <alignment vertical="top" wrapText="1"/>
    </xf>
    <xf numFmtId="0" fontId="1" fillId="4" borderId="0" xfId="4" applyFont="1" applyFill="1" applyAlignment="1">
      <alignment horizontal="left" vertical="top" wrapText="1"/>
    </xf>
    <xf numFmtId="0" fontId="2" fillId="5" borderId="0" xfId="4" applyFont="1" applyFill="1" applyAlignment="1">
      <alignment horizontal="right" vertical="top"/>
    </xf>
    <xf numFmtId="0" fontId="16" fillId="4" borderId="0" xfId="4" applyFont="1" applyFill="1" applyAlignment="1">
      <alignment horizontal="left" vertical="top" wrapText="1"/>
    </xf>
    <xf numFmtId="0" fontId="17" fillId="4" borderId="6" xfId="4" applyFont="1" applyFill="1" applyBorder="1" applyAlignment="1">
      <alignment horizontal="left" vertical="top" wrapText="1"/>
    </xf>
    <xf numFmtId="0" fontId="1" fillId="4" borderId="0" xfId="4" applyFont="1" applyFill="1" applyAlignment="1">
      <alignment vertical="top" wrapText="1"/>
    </xf>
    <xf numFmtId="0" fontId="15" fillId="4" borderId="0" xfId="4" applyFont="1" applyFill="1" applyAlignment="1">
      <alignment horizontal="center" vertical="center" wrapText="1"/>
    </xf>
    <xf numFmtId="0" fontId="18" fillId="8" borderId="4" xfId="4" applyFont="1" applyFill="1" applyBorder="1" applyAlignment="1" applyProtection="1">
      <alignment horizontal="center" vertical="center" wrapText="1"/>
      <protection locked="0"/>
    </xf>
    <xf numFmtId="0" fontId="18" fillId="8" borderId="3" xfId="4" applyFont="1" applyFill="1" applyBorder="1" applyAlignment="1" applyProtection="1">
      <alignment horizontal="center" vertical="center"/>
      <protection locked="0"/>
    </xf>
    <xf numFmtId="0" fontId="1" fillId="4" borderId="0" xfId="4" applyFont="1" applyFill="1" applyAlignment="1">
      <alignment horizontal="center" vertical="center" wrapText="1"/>
    </xf>
    <xf numFmtId="171" fontId="18" fillId="8" borderId="3" xfId="4" applyNumberFormat="1" applyFont="1" applyFill="1" applyBorder="1" applyAlignment="1" applyProtection="1">
      <alignment horizontal="center" vertical="center" wrapText="1"/>
      <protection locked="0"/>
    </xf>
    <xf numFmtId="171" fontId="18" fillId="9" borderId="0" xfId="4" applyNumberFormat="1" applyFont="1" applyFill="1" applyAlignment="1">
      <alignment horizontal="center" vertical="center" wrapText="1"/>
    </xf>
    <xf numFmtId="0" fontId="18" fillId="8" borderId="12" xfId="4" applyFont="1" applyFill="1" applyBorder="1" applyAlignment="1" applyProtection="1">
      <alignment horizontal="center" vertical="center" wrapText="1"/>
      <protection locked="0"/>
    </xf>
    <xf numFmtId="0" fontId="18" fillId="8" borderId="11" xfId="4" applyFont="1" applyFill="1" applyBorder="1" applyAlignment="1" applyProtection="1">
      <alignment horizontal="center" vertical="center"/>
      <protection locked="0"/>
    </xf>
    <xf numFmtId="171" fontId="18" fillId="8" borderId="11" xfId="4" applyNumberFormat="1" applyFont="1" applyFill="1" applyBorder="1" applyAlignment="1" applyProtection="1">
      <alignment horizontal="center" vertical="center" wrapText="1"/>
      <protection locked="0"/>
    </xf>
    <xf numFmtId="0" fontId="15" fillId="4" borderId="0" xfId="4" applyFont="1" applyFill="1" applyAlignment="1">
      <alignment horizontal="right" vertical="top" wrapText="1"/>
    </xf>
    <xf numFmtId="0" fontId="19" fillId="4" borderId="0" xfId="4" applyFont="1" applyFill="1" applyAlignment="1">
      <alignment horizontal="right" vertical="top"/>
    </xf>
    <xf numFmtId="0" fontId="1" fillId="4" borderId="0" xfId="4" applyFont="1" applyFill="1"/>
    <xf numFmtId="172" fontId="0" fillId="0" borderId="0" xfId="0" applyNumberFormat="1"/>
    <xf numFmtId="10" fontId="0" fillId="0" borderId="0" xfId="2" applyNumberFormat="1" applyFont="1"/>
    <xf numFmtId="10" fontId="0" fillId="0" borderId="0" xfId="0" applyNumberFormat="1"/>
    <xf numFmtId="173" fontId="13" fillId="0" borderId="0" xfId="4" applyNumberFormat="1"/>
    <xf numFmtId="174" fontId="13" fillId="0" borderId="0" xfId="4" applyNumberFormat="1"/>
    <xf numFmtId="0" fontId="8" fillId="0" borderId="0" xfId="5"/>
    <xf numFmtId="0" fontId="15" fillId="10" borderId="0" xfId="5" applyFont="1" applyFill="1"/>
    <xf numFmtId="14" fontId="8" fillId="0" borderId="0" xfId="5" applyNumberFormat="1"/>
    <xf numFmtId="175" fontId="8" fillId="0" borderId="0" xfId="5" applyNumberFormat="1"/>
    <xf numFmtId="176" fontId="8" fillId="0" borderId="0" xfId="5" applyNumberFormat="1"/>
    <xf numFmtId="177" fontId="8" fillId="0" borderId="0" xfId="5" applyNumberFormat="1"/>
    <xf numFmtId="178" fontId="8" fillId="0" borderId="0" xfId="5" applyNumberFormat="1"/>
    <xf numFmtId="179" fontId="8" fillId="0" borderId="0" xfId="5" applyNumberFormat="1"/>
    <xf numFmtId="180" fontId="8" fillId="0" borderId="0" xfId="5" applyNumberFormat="1"/>
    <xf numFmtId="181" fontId="8" fillId="0" borderId="0" xfId="5" applyNumberFormat="1"/>
    <xf numFmtId="182" fontId="8" fillId="0" borderId="0" xfId="5" applyNumberFormat="1"/>
    <xf numFmtId="183" fontId="8" fillId="0" borderId="0" xfId="5" applyNumberFormat="1"/>
    <xf numFmtId="184" fontId="8" fillId="0" borderId="0" xfId="5" applyNumberFormat="1"/>
    <xf numFmtId="185" fontId="8" fillId="0" borderId="0" xfId="5" applyNumberFormat="1"/>
    <xf numFmtId="186" fontId="8" fillId="0" borderId="0" xfId="5" applyNumberFormat="1"/>
    <xf numFmtId="187" fontId="8" fillId="0" borderId="0" xfId="5" applyNumberFormat="1"/>
    <xf numFmtId="188" fontId="8" fillId="0" borderId="0" xfId="5" applyNumberFormat="1"/>
    <xf numFmtId="189" fontId="8" fillId="0" borderId="0" xfId="5" applyNumberFormat="1"/>
    <xf numFmtId="190" fontId="8" fillId="0" borderId="0" xfId="5" applyNumberFormat="1"/>
    <xf numFmtId="191" fontId="8" fillId="0" borderId="0" xfId="5" applyNumberFormat="1"/>
    <xf numFmtId="192" fontId="8" fillId="0" borderId="0" xfId="5" applyNumberFormat="1"/>
    <xf numFmtId="193" fontId="8" fillId="0" borderId="0" xfId="5" applyNumberFormat="1"/>
    <xf numFmtId="194" fontId="8" fillId="0" borderId="0" xfId="5" applyNumberFormat="1"/>
    <xf numFmtId="195" fontId="8" fillId="0" borderId="0" xfId="5" applyNumberFormat="1"/>
    <xf numFmtId="196" fontId="8" fillId="0" borderId="0" xfId="5" applyNumberFormat="1"/>
    <xf numFmtId="197" fontId="8" fillId="0" borderId="0" xfId="5" applyNumberFormat="1"/>
    <xf numFmtId="198" fontId="8" fillId="0" borderId="0" xfId="5" applyNumberFormat="1"/>
    <xf numFmtId="199" fontId="8" fillId="0" borderId="0" xfId="5" applyNumberFormat="1"/>
    <xf numFmtId="200" fontId="8" fillId="0" borderId="0" xfId="5" applyNumberFormat="1"/>
    <xf numFmtId="201" fontId="8" fillId="0" borderId="0" xfId="5" applyNumberFormat="1"/>
    <xf numFmtId="202" fontId="8" fillId="0" borderId="0" xfId="5" applyNumberFormat="1"/>
    <xf numFmtId="203" fontId="8" fillId="0" borderId="0" xfId="5" applyNumberFormat="1"/>
    <xf numFmtId="204" fontId="8" fillId="0" borderId="0" xfId="5" applyNumberFormat="1"/>
    <xf numFmtId="205" fontId="8" fillId="0" borderId="0" xfId="5" applyNumberFormat="1"/>
    <xf numFmtId="206" fontId="8" fillId="0" borderId="0" xfId="5" applyNumberFormat="1"/>
    <xf numFmtId="207" fontId="8" fillId="0" borderId="0" xfId="5" applyNumberFormat="1"/>
    <xf numFmtId="208" fontId="8" fillId="0" borderId="0" xfId="5" applyNumberFormat="1"/>
    <xf numFmtId="209" fontId="8" fillId="0" borderId="0" xfId="5" applyNumberFormat="1"/>
    <xf numFmtId="210" fontId="8" fillId="0" borderId="0" xfId="5" applyNumberFormat="1"/>
    <xf numFmtId="211" fontId="8" fillId="0" borderId="0" xfId="5" applyNumberFormat="1"/>
    <xf numFmtId="212" fontId="8" fillId="0" borderId="0" xfId="5" applyNumberFormat="1"/>
    <xf numFmtId="213" fontId="8" fillId="0" borderId="0" xfId="5" applyNumberFormat="1"/>
    <xf numFmtId="214" fontId="8" fillId="0" borderId="0" xfId="5" applyNumberFormat="1"/>
    <xf numFmtId="215" fontId="8" fillId="0" borderId="0" xfId="5" applyNumberFormat="1"/>
    <xf numFmtId="216" fontId="8" fillId="0" borderId="0" xfId="5" applyNumberFormat="1"/>
    <xf numFmtId="217" fontId="8" fillId="0" borderId="0" xfId="5" applyNumberFormat="1"/>
    <xf numFmtId="218" fontId="8" fillId="0" borderId="0" xfId="5" applyNumberFormat="1"/>
    <xf numFmtId="219" fontId="8" fillId="0" borderId="0" xfId="5" applyNumberFormat="1"/>
    <xf numFmtId="220" fontId="8" fillId="0" borderId="0" xfId="5" applyNumberFormat="1"/>
    <xf numFmtId="221" fontId="8" fillId="0" borderId="0" xfId="5" applyNumberFormat="1"/>
    <xf numFmtId="0" fontId="8" fillId="11" borderId="15" xfId="5" applyFill="1" applyBorder="1" applyAlignment="1">
      <alignment vertical="center" wrapText="1"/>
    </xf>
    <xf numFmtId="0" fontId="8" fillId="0" borderId="15" xfId="5" applyBorder="1" applyAlignment="1">
      <alignment vertical="center" wrapText="1"/>
    </xf>
    <xf numFmtId="0" fontId="8" fillId="0" borderId="0" xfId="5" applyAlignment="1">
      <alignment horizontal="left"/>
    </xf>
    <xf numFmtId="222" fontId="8" fillId="0" borderId="0" xfId="5" applyNumberFormat="1"/>
    <xf numFmtId="0" fontId="21" fillId="12" borderId="0" xfId="5" applyFont="1" applyFill="1" applyAlignment="1">
      <alignment horizontal="left" vertical="center"/>
    </xf>
    <xf numFmtId="0" fontId="21" fillId="12" borderId="0" xfId="5" applyFont="1" applyFill="1" applyAlignment="1">
      <alignment horizontal="right" vertical="center"/>
    </xf>
    <xf numFmtId="0" fontId="21" fillId="12" borderId="0" xfId="5" applyFont="1" applyFill="1" applyAlignment="1">
      <alignment horizontal="center" vertical="center"/>
    </xf>
    <xf numFmtId="0" fontId="22" fillId="12" borderId="0" xfId="5" applyFont="1" applyFill="1" applyAlignment="1">
      <alignment horizontal="right" vertical="center"/>
    </xf>
    <xf numFmtId="0" fontId="23" fillId="12" borderId="0" xfId="5" applyFont="1" applyFill="1" applyAlignment="1">
      <alignment horizontal="left" vertical="center"/>
    </xf>
    <xf numFmtId="0" fontId="22" fillId="12" borderId="0" xfId="5" applyFont="1" applyFill="1" applyAlignment="1">
      <alignment vertical="center"/>
    </xf>
    <xf numFmtId="0" fontId="22" fillId="12" borderId="0" xfId="5" applyFont="1" applyFill="1" applyAlignment="1">
      <alignment horizontal="left" vertical="center"/>
    </xf>
    <xf numFmtId="0" fontId="7" fillId="12" borderId="0" xfId="5" applyFont="1" applyFill="1" applyAlignment="1">
      <alignment vertical="center"/>
    </xf>
    <xf numFmtId="0" fontId="25" fillId="12" borderId="0" xfId="5" applyFont="1" applyFill="1" applyAlignment="1">
      <alignment horizontal="centerContinuous"/>
    </xf>
    <xf numFmtId="0" fontId="7" fillId="12" borderId="0" xfId="5" applyFont="1" applyFill="1"/>
    <xf numFmtId="0" fontId="25" fillId="12" borderId="0" xfId="5" applyFont="1" applyFill="1"/>
    <xf numFmtId="0" fontId="7" fillId="12" borderId="0" xfId="5" applyFont="1" applyFill="1" applyProtection="1">
      <protection locked="0"/>
    </xf>
    <xf numFmtId="0" fontId="25" fillId="12" borderId="0" xfId="5" applyFont="1" applyFill="1" applyProtection="1">
      <protection locked="0"/>
    </xf>
    <xf numFmtId="0" fontId="8" fillId="12" borderId="0" xfId="5" applyFill="1"/>
    <xf numFmtId="0" fontId="7" fillId="12" borderId="0" xfId="5" applyFont="1" applyFill="1" applyAlignment="1" applyProtection="1">
      <alignment horizontal="centerContinuous"/>
      <protection locked="0"/>
    </xf>
    <xf numFmtId="0" fontId="25" fillId="12" borderId="0" xfId="5" applyFont="1" applyFill="1" applyAlignment="1" applyProtection="1">
      <alignment horizontal="right"/>
      <protection locked="0"/>
    </xf>
    <xf numFmtId="0" fontId="25" fillId="12" borderId="0" xfId="5" applyFont="1" applyFill="1" applyAlignment="1" applyProtection="1">
      <alignment horizontal="center"/>
      <protection locked="0"/>
    </xf>
    <xf numFmtId="0" fontId="15" fillId="12" borderId="16" xfId="5" applyFont="1" applyFill="1" applyBorder="1" applyAlignment="1">
      <alignment horizontal="centerContinuous" vertical="center"/>
    </xf>
    <xf numFmtId="0" fontId="15" fillId="12" borderId="17" xfId="5" applyFont="1" applyFill="1" applyBorder="1" applyAlignment="1">
      <alignment horizontal="centerContinuous" vertical="center"/>
    </xf>
    <xf numFmtId="0" fontId="15" fillId="12" borderId="18" xfId="5" applyFont="1" applyFill="1" applyBorder="1" applyAlignment="1">
      <alignment horizontal="centerContinuous" vertical="center"/>
    </xf>
    <xf numFmtId="0" fontId="23" fillId="12" borderId="18" xfId="5" applyFont="1" applyFill="1" applyBorder="1" applyAlignment="1">
      <alignment horizontal="centerContinuous" vertical="center"/>
    </xf>
    <xf numFmtId="0" fontId="23" fillId="12" borderId="17" xfId="5" applyFont="1" applyFill="1" applyBorder="1" applyAlignment="1">
      <alignment horizontal="centerContinuous" vertical="center"/>
    </xf>
    <xf numFmtId="0" fontId="15" fillId="12" borderId="19" xfId="5" applyFont="1" applyFill="1" applyBorder="1" applyAlignment="1">
      <alignment horizontal="centerContinuous" vertical="center"/>
    </xf>
    <xf numFmtId="0" fontId="8" fillId="12" borderId="0" xfId="5" applyFill="1" applyAlignment="1">
      <alignment horizontal="center" vertical="center"/>
    </xf>
    <xf numFmtId="0" fontId="26" fillId="14" borderId="20" xfId="5" applyFont="1" applyFill="1" applyBorder="1" applyAlignment="1">
      <alignment horizontal="right" vertical="center"/>
    </xf>
    <xf numFmtId="223" fontId="7" fillId="14" borderId="21" xfId="5" applyNumberFormat="1" applyFont="1" applyFill="1" applyBorder="1" applyAlignment="1">
      <alignment horizontal="center" vertical="center"/>
    </xf>
    <xf numFmtId="0" fontId="27" fillId="14" borderId="22" xfId="5" applyFont="1" applyFill="1" applyBorder="1" applyAlignment="1">
      <alignment horizontal="center" vertical="center"/>
    </xf>
    <xf numFmtId="0" fontId="26" fillId="12" borderId="0" xfId="5" applyFont="1" applyFill="1" applyAlignment="1">
      <alignment horizontal="center" vertical="center"/>
    </xf>
    <xf numFmtId="0" fontId="26" fillId="12" borderId="0" xfId="5" applyFont="1" applyFill="1" applyAlignment="1">
      <alignment vertical="center"/>
    </xf>
    <xf numFmtId="0" fontId="8" fillId="12" borderId="0" xfId="5" applyFill="1" applyAlignment="1" applyProtection="1">
      <alignment horizontal="left" vertical="center"/>
      <protection locked="0"/>
    </xf>
    <xf numFmtId="0" fontId="8" fillId="12" borderId="0" xfId="5" applyFill="1" applyAlignment="1" applyProtection="1">
      <alignment horizontal="right" vertical="center"/>
      <protection locked="0"/>
    </xf>
    <xf numFmtId="0" fontId="8" fillId="12" borderId="0" xfId="5" applyFill="1" applyAlignment="1" applyProtection="1">
      <alignment horizontal="center" vertical="center"/>
      <protection locked="0"/>
    </xf>
    <xf numFmtId="0" fontId="7" fillId="12" borderId="0" xfId="5" applyFont="1" applyFill="1" applyAlignment="1" applyProtection="1">
      <alignment vertical="center"/>
      <protection locked="0"/>
    </xf>
    <xf numFmtId="0" fontId="8" fillId="12" borderId="0" xfId="5" applyFill="1" applyAlignment="1" applyProtection="1">
      <alignment vertical="center"/>
      <protection locked="0"/>
    </xf>
    <xf numFmtId="0" fontId="3" fillId="0" borderId="0" xfId="4" applyFont="1"/>
    <xf numFmtId="224" fontId="13" fillId="0" borderId="0" xfId="4" applyNumberFormat="1" applyAlignment="1">
      <alignment horizontal="left" indent="1"/>
    </xf>
    <xf numFmtId="224" fontId="13" fillId="0" borderId="0" xfId="6">
      <alignment horizontal="left" indent="1"/>
    </xf>
    <xf numFmtId="3" fontId="0" fillId="0" borderId="0" xfId="0" applyNumberFormat="1"/>
    <xf numFmtId="20" fontId="0" fillId="0" borderId="0" xfId="0" applyNumberFormat="1"/>
    <xf numFmtId="46" fontId="0" fillId="0" borderId="0" xfId="0" applyNumberFormat="1"/>
    <xf numFmtId="14" fontId="0" fillId="0" borderId="0" xfId="0" applyNumberFormat="1"/>
    <xf numFmtId="44" fontId="0" fillId="0" borderId="0" xfId="0" applyNumberFormat="1"/>
    <xf numFmtId="225" fontId="0" fillId="0" borderId="0" xfId="0" applyNumberFormat="1"/>
    <xf numFmtId="0" fontId="13" fillId="0" borderId="0" xfId="7"/>
    <xf numFmtId="0" fontId="13" fillId="0" borderId="0" xfId="7" applyAlignment="1">
      <alignment horizontal="left"/>
    </xf>
    <xf numFmtId="49" fontId="13" fillId="0" borderId="0" xfId="7" applyNumberFormat="1" applyAlignment="1">
      <alignment horizontal="right"/>
    </xf>
    <xf numFmtId="4" fontId="13" fillId="0" borderId="0" xfId="7" applyNumberFormat="1" applyAlignment="1">
      <alignment horizontal="right"/>
    </xf>
    <xf numFmtId="14" fontId="13" fillId="0" borderId="0" xfId="7" applyNumberFormat="1"/>
    <xf numFmtId="0" fontId="13" fillId="0" borderId="0" xfId="7" applyAlignment="1">
      <alignment horizontal="right"/>
    </xf>
    <xf numFmtId="0" fontId="13" fillId="0" borderId="0" xfId="7" applyNumberFormat="1"/>
    <xf numFmtId="0" fontId="12" fillId="0" borderId="4" xfId="3" applyFont="1" applyBorder="1" applyAlignment="1">
      <alignment horizontal="center" vertical="center"/>
    </xf>
    <xf numFmtId="0" fontId="12" fillId="0" borderId="5" xfId="3" applyFont="1" applyBorder="1" applyAlignment="1">
      <alignment horizontal="center" vertical="center"/>
    </xf>
    <xf numFmtId="0" fontId="12" fillId="0" borderId="8" xfId="3" applyFont="1" applyBorder="1" applyAlignment="1">
      <alignment horizontal="center" vertical="center"/>
    </xf>
    <xf numFmtId="0" fontId="12" fillId="0" borderId="1" xfId="3" applyFont="1" applyBorder="1" applyAlignment="1">
      <alignment horizontal="center" vertical="center"/>
    </xf>
    <xf numFmtId="0" fontId="9" fillId="0" borderId="0" xfId="3" applyFont="1" applyAlignment="1">
      <alignment horizontal="center" vertical="center"/>
    </xf>
    <xf numFmtId="0" fontId="9" fillId="0" borderId="0" xfId="3" applyFont="1" applyAlignment="1">
      <alignment horizontal="center"/>
    </xf>
    <xf numFmtId="0" fontId="11" fillId="0" borderId="0" xfId="3" applyFont="1" applyAlignment="1">
      <alignment horizontal="center" vertical="center"/>
    </xf>
    <xf numFmtId="0" fontId="11" fillId="0" borderId="0" xfId="3" applyFont="1" applyAlignment="1">
      <alignment horizontal="center"/>
    </xf>
    <xf numFmtId="0" fontId="9" fillId="0" borderId="0" xfId="3" quotePrefix="1" applyFont="1" applyAlignment="1">
      <alignment horizontal="center" vertical="center"/>
    </xf>
    <xf numFmtId="0" fontId="9" fillId="0" borderId="0" xfId="3" quotePrefix="1" applyFont="1" applyAlignment="1">
      <alignment horizontal="center"/>
    </xf>
    <xf numFmtId="0" fontId="14" fillId="3" borderId="0" xfId="4" applyFont="1" applyFill="1" applyAlignment="1">
      <alignment vertical="center"/>
    </xf>
    <xf numFmtId="0" fontId="16" fillId="4" borderId="1" xfId="4" applyFont="1" applyFill="1" applyBorder="1" applyAlignment="1">
      <alignment horizontal="center" vertical="center" wrapText="1"/>
    </xf>
    <xf numFmtId="0" fontId="15" fillId="4" borderId="3" xfId="4" applyFont="1" applyFill="1" applyBorder="1" applyAlignment="1">
      <alignment horizontal="center" vertical="top" wrapText="1"/>
    </xf>
    <xf numFmtId="0" fontId="15" fillId="6" borderId="7" xfId="4" applyFont="1" applyFill="1" applyBorder="1" applyAlignment="1">
      <alignment horizontal="center" vertical="top" wrapText="1"/>
    </xf>
    <xf numFmtId="0" fontId="15" fillId="4" borderId="12" xfId="4" applyFont="1" applyFill="1" applyBorder="1" applyAlignment="1">
      <alignment horizontal="center" vertical="center" wrapText="1"/>
    </xf>
    <xf numFmtId="0" fontId="15" fillId="6" borderId="13" xfId="4" applyFont="1" applyFill="1" applyBorder="1" applyAlignment="1">
      <alignment horizontal="center" vertical="center" wrapText="1"/>
    </xf>
    <xf numFmtId="0" fontId="15" fillId="7" borderId="13" xfId="4" applyFont="1" applyFill="1" applyBorder="1" applyAlignment="1">
      <alignment horizontal="center" vertical="center" wrapText="1"/>
    </xf>
    <xf numFmtId="0" fontId="15" fillId="7" borderId="14" xfId="4" applyFont="1" applyFill="1" applyBorder="1" applyAlignment="1">
      <alignment horizontal="center" vertical="center" wrapText="1"/>
    </xf>
    <xf numFmtId="0" fontId="1" fillId="8" borderId="12" xfId="4" applyFont="1" applyFill="1" applyBorder="1" applyAlignment="1" applyProtection="1">
      <alignment horizontal="left" vertical="top" wrapText="1"/>
      <protection locked="0"/>
    </xf>
    <xf numFmtId="0" fontId="1" fillId="8" borderId="13" xfId="4" applyFont="1" applyFill="1" applyBorder="1" applyAlignment="1" applyProtection="1">
      <alignment horizontal="left" vertical="top" wrapText="1"/>
      <protection locked="0"/>
    </xf>
    <xf numFmtId="0" fontId="1" fillId="8" borderId="14" xfId="4" applyFont="1" applyFill="1" applyBorder="1" applyAlignment="1" applyProtection="1">
      <alignment horizontal="left" vertical="top" wrapText="1"/>
      <protection locked="0"/>
    </xf>
    <xf numFmtId="1" fontId="24" fillId="13" borderId="0" xfId="5" applyNumberFormat="1" applyFont="1" applyFill="1" applyAlignment="1" applyProtection="1">
      <alignment horizontal="left" vertical="center"/>
      <protection locked="0"/>
    </xf>
    <xf numFmtId="0" fontId="22" fillId="12" borderId="0" xfId="5" applyFont="1" applyFill="1" applyAlignment="1">
      <alignment horizontal="center" vertical="center"/>
    </xf>
    <xf numFmtId="233" fontId="0" fillId="0" borderId="0" xfId="0" applyNumberFormat="1"/>
  </cellXfs>
  <cellStyles count="8">
    <cellStyle name="Liste" xfId="6" xr:uid="{9BD701FB-DD94-4F0C-9BD6-662DBDE2882F}"/>
    <cellStyle name="Prozent" xfId="2" builtinId="5"/>
    <cellStyle name="Standard" xfId="0" builtinId="0"/>
    <cellStyle name="Standard 2" xfId="5" xr:uid="{976E0FD9-7714-4514-92FE-43A4EA707026}"/>
    <cellStyle name="Standard 2 2" xfId="7" xr:uid="{6B0C420D-96E0-4435-B23A-FD8CEB1854E7}"/>
    <cellStyle name="Standard 3" xfId="4" xr:uid="{14A786A7-3B4F-4C7B-8954-4F5A654E4D4F}"/>
    <cellStyle name="Standard_Variante 1 - W1_AG_D" xfId="3" xr:uid="{C0490C44-CCB8-4E54-A160-F10EE0009029}"/>
    <cellStyle name="Währung" xfId="1" builtinId="4"/>
  </cellStyles>
  <dxfs count="52">
    <dxf>
      <numFmt numFmtId="233" formatCode="#,###.00,,\ &quot;Mio Euro&quot;"/>
    </dxf>
    <dxf>
      <numFmt numFmtId="14" formatCode="0.00%"/>
    </dxf>
    <dxf>
      <numFmt numFmtId="3" formatCode="#,##0"/>
    </dxf>
    <dxf>
      <numFmt numFmtId="3" formatCode="#,##0"/>
    </dxf>
    <dxf>
      <numFmt numFmtId="3" formatCode="#,##0"/>
    </dxf>
    <dxf>
      <numFmt numFmtId="0" formatCode="General"/>
    </dxf>
    <dxf>
      <numFmt numFmtId="0" formatCode="Genera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numFmt numFmtId="227" formatCode="&quot;gering&quot;"/>
    </dxf>
    <dxf>
      <numFmt numFmtId="228" formatCode="&quot;niedrig&quot;"/>
    </dxf>
    <dxf>
      <numFmt numFmtId="229" formatCode="&quot;mittel&quot;"/>
    </dxf>
    <dxf>
      <numFmt numFmtId="230" formatCode="&quot;hoch&quot;"/>
    </dxf>
    <dxf>
      <numFmt numFmtId="231" formatCode="&quot;sehr hoch&quot;"/>
    </dxf>
    <dxf>
      <numFmt numFmtId="232" formatCode=";;;"/>
    </dxf>
    <dxf>
      <numFmt numFmtId="169" formatCode="000\-000"/>
    </dxf>
    <dxf>
      <font>
        <b/>
        <i val="0"/>
        <color theme="0"/>
      </font>
      <fill>
        <patternFill>
          <bgColor rgb="FFFF0000"/>
        </patternFill>
      </fill>
    </dxf>
    <dxf>
      <font>
        <b/>
        <i val="0"/>
        <color theme="0"/>
      </font>
      <fill>
        <patternFill>
          <bgColor rgb="FF0070C0"/>
        </patternFill>
      </fill>
    </dxf>
  </dxfs>
  <tableStyles count="1" defaultTableStyle="TableStyleMedium2" defaultPivotStyle="PivotStyleLight16">
    <tableStyle name="Tabellenformat 1" pivot="0" count="2" xr9:uid="{2C0EA474-BC54-454B-87CA-3209A936094B}">
      <tableStyleElement type="headerRow" dxfId="51"/>
      <tableStyleElement type="firstRowStripe" dxfId="50"/>
    </tableStyle>
  </tableStyles>
  <colors>
    <mruColors>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onnections" Target="connection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FD181E0-5E2F-11CE-A449-00AA004A803D}" ax:persistence="persistStreamInit" r:id="rId1"/>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'05Alterspyramide'!$AD$12</c:f>
          <c:strCache>
            <c:ptCount val="1"/>
            <c:pt idx="0">
              <c:v>Alterspyramide für das Jahr 2024</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de-DE"/>
        </a:p>
      </c:txPr>
    </c:title>
    <c:autoTitleDeleted val="0"/>
    <c:plotArea>
      <c:layout/>
      <c:barChart>
        <c:barDir val="bar"/>
        <c:grouping val="clustered"/>
        <c:varyColors val="0"/>
        <c:ser>
          <c:idx val="0"/>
          <c:order val="0"/>
          <c:tx>
            <c:strRef>
              <c:f>'05Alterspyramide'!$AD$15</c:f>
              <c:strCache>
                <c:ptCount val="1"/>
                <c:pt idx="0">
                  <c:v>m</c:v>
                </c:pt>
              </c:strCache>
            </c:strRef>
          </c:tx>
          <c:spPr>
            <a:solidFill>
              <a:schemeClr val="accent1"/>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'05Alterspyramide'!$AE$14:$AX$14</c:f>
              <c:strCache>
                <c:ptCount val="20"/>
                <c:pt idx="0">
                  <c:v>0 - 5</c:v>
                </c:pt>
                <c:pt idx="1">
                  <c:v>5 - 10</c:v>
                </c:pt>
                <c:pt idx="2">
                  <c:v>10 - 15</c:v>
                </c:pt>
                <c:pt idx="3">
                  <c:v>15 - 20</c:v>
                </c:pt>
                <c:pt idx="4">
                  <c:v>20 - 25</c:v>
                </c:pt>
                <c:pt idx="5">
                  <c:v>25 - 30</c:v>
                </c:pt>
                <c:pt idx="6">
                  <c:v>30 - 35</c:v>
                </c:pt>
                <c:pt idx="7">
                  <c:v>35 - 40</c:v>
                </c:pt>
                <c:pt idx="8">
                  <c:v>40 - 45</c:v>
                </c:pt>
                <c:pt idx="9">
                  <c:v>45 - 50</c:v>
                </c:pt>
                <c:pt idx="10">
                  <c:v>50 - 55</c:v>
                </c:pt>
                <c:pt idx="11">
                  <c:v>55 - 60</c:v>
                </c:pt>
                <c:pt idx="12">
                  <c:v>60 - 65</c:v>
                </c:pt>
                <c:pt idx="13">
                  <c:v>65 - 70</c:v>
                </c:pt>
                <c:pt idx="14">
                  <c:v>70 - 75</c:v>
                </c:pt>
                <c:pt idx="15">
                  <c:v>75 - 80</c:v>
                </c:pt>
                <c:pt idx="16">
                  <c:v>80 - 85</c:v>
                </c:pt>
                <c:pt idx="17">
                  <c:v>85 - 90</c:v>
                </c:pt>
                <c:pt idx="18">
                  <c:v>90 - 95</c:v>
                </c:pt>
                <c:pt idx="19">
                  <c:v>95 u. älter</c:v>
                </c:pt>
              </c:strCache>
            </c:strRef>
          </c:cat>
          <c:val>
            <c:numRef>
              <c:f>'05Alterspyramide'!$AE$15:$AX$15</c:f>
              <c:numCache>
                <c:formatCode>#,##0</c:formatCode>
                <c:ptCount val="20"/>
                <c:pt idx="0">
                  <c:v>1664</c:v>
                </c:pt>
                <c:pt idx="1">
                  <c:v>1709</c:v>
                </c:pt>
                <c:pt idx="2">
                  <c:v>1708</c:v>
                </c:pt>
                <c:pt idx="3">
                  <c:v>1772</c:v>
                </c:pt>
                <c:pt idx="4">
                  <c:v>1952</c:v>
                </c:pt>
                <c:pt idx="5">
                  <c:v>2175</c:v>
                </c:pt>
                <c:pt idx="6">
                  <c:v>2358</c:v>
                </c:pt>
                <c:pt idx="7">
                  <c:v>2593</c:v>
                </c:pt>
                <c:pt idx="8">
                  <c:v>2530</c:v>
                </c:pt>
                <c:pt idx="9">
                  <c:v>2363</c:v>
                </c:pt>
                <c:pt idx="10">
                  <c:v>2583</c:v>
                </c:pt>
                <c:pt idx="11">
                  <c:v>3329</c:v>
                </c:pt>
                <c:pt idx="12">
                  <c:v>3275</c:v>
                </c:pt>
                <c:pt idx="13">
                  <c:v>2658</c:v>
                </c:pt>
                <c:pt idx="14">
                  <c:v>2164</c:v>
                </c:pt>
                <c:pt idx="15">
                  <c:v>1512</c:v>
                </c:pt>
                <c:pt idx="16">
                  <c:v>1314</c:v>
                </c:pt>
                <c:pt idx="17">
                  <c:v>835</c:v>
                </c:pt>
                <c:pt idx="18">
                  <c:v>262</c:v>
                </c:pt>
                <c:pt idx="19">
                  <c:v>67</c:v>
                </c:pt>
              </c:numCache>
            </c:numRef>
          </c:val>
          <c:extLst>
            <c:ext xmlns:c16="http://schemas.microsoft.com/office/drawing/2014/chart" uri="{C3380CC4-5D6E-409C-BE32-E72D297353CC}">
              <c16:uniqueId val="{00000000-3F12-4054-B895-B385DE1F0364}"/>
            </c:ext>
          </c:extLst>
        </c:ser>
        <c:ser>
          <c:idx val="1"/>
          <c:order val="1"/>
          <c:tx>
            <c:strRef>
              <c:f>'05Alterspyramide'!$AD$16</c:f>
              <c:strCache>
                <c:ptCount val="1"/>
                <c:pt idx="0">
                  <c:v>w</c:v>
                </c:pt>
              </c:strCache>
            </c:strRef>
          </c:tx>
          <c:spPr>
            <a:solidFill>
              <a:schemeClr val="accent2"/>
            </a:solidFill>
            <a:ln>
              <a:noFill/>
            </a:ln>
            <a:effectLst/>
          </c:spPr>
          <c:invertIfNegative val="0"/>
          <c:dLbls>
            <c:numFmt formatCode="#,##0;#,##0" sourceLinked="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'05Alterspyramide'!$AE$14:$AX$14</c:f>
              <c:strCache>
                <c:ptCount val="20"/>
                <c:pt idx="0">
                  <c:v>0 - 5</c:v>
                </c:pt>
                <c:pt idx="1">
                  <c:v>5 - 10</c:v>
                </c:pt>
                <c:pt idx="2">
                  <c:v>10 - 15</c:v>
                </c:pt>
                <c:pt idx="3">
                  <c:v>15 - 20</c:v>
                </c:pt>
                <c:pt idx="4">
                  <c:v>20 - 25</c:v>
                </c:pt>
                <c:pt idx="5">
                  <c:v>25 - 30</c:v>
                </c:pt>
                <c:pt idx="6">
                  <c:v>30 - 35</c:v>
                </c:pt>
                <c:pt idx="7">
                  <c:v>35 - 40</c:v>
                </c:pt>
                <c:pt idx="8">
                  <c:v>40 - 45</c:v>
                </c:pt>
                <c:pt idx="9">
                  <c:v>45 - 50</c:v>
                </c:pt>
                <c:pt idx="10">
                  <c:v>50 - 55</c:v>
                </c:pt>
                <c:pt idx="11">
                  <c:v>55 - 60</c:v>
                </c:pt>
                <c:pt idx="12">
                  <c:v>60 - 65</c:v>
                </c:pt>
                <c:pt idx="13">
                  <c:v>65 - 70</c:v>
                </c:pt>
                <c:pt idx="14">
                  <c:v>70 - 75</c:v>
                </c:pt>
                <c:pt idx="15">
                  <c:v>75 - 80</c:v>
                </c:pt>
                <c:pt idx="16">
                  <c:v>80 - 85</c:v>
                </c:pt>
                <c:pt idx="17">
                  <c:v>85 - 90</c:v>
                </c:pt>
                <c:pt idx="18">
                  <c:v>90 - 95</c:v>
                </c:pt>
                <c:pt idx="19">
                  <c:v>95 u. älter</c:v>
                </c:pt>
              </c:strCache>
            </c:strRef>
          </c:cat>
          <c:val>
            <c:numRef>
              <c:f>'05Alterspyramide'!$AE$16:$AX$16</c:f>
              <c:numCache>
                <c:formatCode>#,##0</c:formatCode>
                <c:ptCount val="20"/>
                <c:pt idx="0">
                  <c:v>-1576</c:v>
                </c:pt>
                <c:pt idx="1">
                  <c:v>-1618</c:v>
                </c:pt>
                <c:pt idx="2">
                  <c:v>-1617</c:v>
                </c:pt>
                <c:pt idx="3">
                  <c:v>-1687</c:v>
                </c:pt>
                <c:pt idx="4">
                  <c:v>-1887</c:v>
                </c:pt>
                <c:pt idx="5">
                  <c:v>-2107</c:v>
                </c:pt>
                <c:pt idx="6">
                  <c:v>-2281</c:v>
                </c:pt>
                <c:pt idx="7">
                  <c:v>-2510</c:v>
                </c:pt>
                <c:pt idx="8">
                  <c:v>-2481</c:v>
                </c:pt>
                <c:pt idx="9">
                  <c:v>-2333</c:v>
                </c:pt>
                <c:pt idx="10">
                  <c:v>-2552</c:v>
                </c:pt>
                <c:pt idx="11">
                  <c:v>-3270</c:v>
                </c:pt>
                <c:pt idx="12">
                  <c:v>-3300</c:v>
                </c:pt>
                <c:pt idx="13">
                  <c:v>-2802</c:v>
                </c:pt>
                <c:pt idx="14">
                  <c:v>-2470</c:v>
                </c:pt>
                <c:pt idx="15">
                  <c:v>-1847</c:v>
                </c:pt>
                <c:pt idx="16">
                  <c:v>-1829</c:v>
                </c:pt>
                <c:pt idx="17">
                  <c:v>-1364</c:v>
                </c:pt>
                <c:pt idx="18">
                  <c:v>-515</c:v>
                </c:pt>
                <c:pt idx="19">
                  <c:v>-172</c:v>
                </c:pt>
              </c:numCache>
            </c:numRef>
          </c:val>
          <c:extLst>
            <c:ext xmlns:c16="http://schemas.microsoft.com/office/drawing/2014/chart" uri="{C3380CC4-5D6E-409C-BE32-E72D297353CC}">
              <c16:uniqueId val="{00000001-3F12-4054-B895-B385DE1F0364}"/>
            </c:ext>
          </c:extLst>
        </c:ser>
        <c:dLbls>
          <c:showLegendKey val="0"/>
          <c:showVal val="0"/>
          <c:showCatName val="0"/>
          <c:showSerName val="0"/>
          <c:showPercent val="0"/>
          <c:showBubbleSize val="0"/>
        </c:dLbls>
        <c:gapWidth val="0"/>
        <c:overlap val="100"/>
        <c:axId val="1910684368"/>
        <c:axId val="1910670224"/>
      </c:barChart>
      <c:catAx>
        <c:axId val="19106843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1910670224"/>
        <c:crosses val="autoZero"/>
        <c:auto val="1"/>
        <c:lblAlgn val="ctr"/>
        <c:lblOffset val="100"/>
        <c:noMultiLvlLbl val="0"/>
      </c:catAx>
      <c:valAx>
        <c:axId val="1910670224"/>
        <c:scaling>
          <c:orientation val="minMax"/>
        </c:scaling>
        <c:delete val="0"/>
        <c:axPos val="b"/>
        <c:majorGridlines>
          <c:spPr>
            <a:ln w="9525" cap="flat" cmpd="sng" algn="ctr">
              <a:solidFill>
                <a:schemeClr val="tx1">
                  <a:lumMod val="15000"/>
                  <a:lumOff val="85000"/>
                </a:schemeClr>
              </a:solidFill>
              <a:prstDash val="sysDot"/>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19106843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Arial" panose="020B0604020202020204" pitchFamily="34" charset="0"/>
                <a:ea typeface="+mn-ea"/>
                <a:cs typeface="Arial" panose="020B0604020202020204" pitchFamily="34" charset="0"/>
              </a:defRPr>
            </a:pPr>
            <a:r>
              <a:rPr lang="de-DE"/>
              <a:t>ABC-Analyse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4.0464786126389797E-2"/>
          <c:y val="3.1129739344065391E-2"/>
          <c:w val="0.94852214233345677"/>
          <c:h val="0.82198190788855285"/>
        </c:manualLayout>
      </c:layout>
      <c:barChart>
        <c:barDir val="col"/>
        <c:grouping val="clustered"/>
        <c:varyColors val="0"/>
        <c:ser>
          <c:idx val="0"/>
          <c:order val="0"/>
          <c:tx>
            <c:strRef>
              <c:f>'07BedingteFormatierung'!$I$1</c:f>
              <c:strCache>
                <c:ptCount val="1"/>
                <c:pt idx="0">
                  <c:v>A (&lt;80%)</c:v>
                </c:pt>
              </c:strCache>
            </c:strRef>
          </c:tx>
          <c:spPr>
            <a:solidFill>
              <a:srgbClr val="0066FF"/>
            </a:solidFill>
            <a:ln>
              <a:noFill/>
            </a:ln>
            <a:effectLst/>
          </c:spPr>
          <c:invertIfNegative val="0"/>
          <c:dLbls>
            <c:numFmt formatCode="[Blue][&lt;0.8]0.00%;[Red][&lt;0.95]0.00%;[Green]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'07BedingteFormatierung'!$F$2:$F$40</c:f>
              <c:strCache>
                <c:ptCount val="39"/>
                <c:pt idx="0">
                  <c:v>Limonade</c:v>
                </c:pt>
                <c:pt idx="1">
                  <c:v>Bananen</c:v>
                </c:pt>
                <c:pt idx="2">
                  <c:v>Katzenfutter</c:v>
                </c:pt>
                <c:pt idx="3">
                  <c:v>Kabeljau</c:v>
                </c:pt>
                <c:pt idx="4">
                  <c:v>Kopfsalat</c:v>
                </c:pt>
                <c:pt idx="5">
                  <c:v>Hefte</c:v>
                </c:pt>
                <c:pt idx="6">
                  <c:v>Hähnchen</c:v>
                </c:pt>
                <c:pt idx="7">
                  <c:v>Bier</c:v>
                </c:pt>
                <c:pt idx="8">
                  <c:v>Kroketten</c:v>
                </c:pt>
                <c:pt idx="9">
                  <c:v>Bleistifte</c:v>
                </c:pt>
                <c:pt idx="10">
                  <c:v>Heringe</c:v>
                </c:pt>
                <c:pt idx="11">
                  <c:v>Wasser</c:v>
                </c:pt>
                <c:pt idx="12">
                  <c:v>Wein</c:v>
                </c:pt>
                <c:pt idx="13">
                  <c:v>Vogelfutter</c:v>
                </c:pt>
                <c:pt idx="14">
                  <c:v>Vollmilch</c:v>
                </c:pt>
                <c:pt idx="15">
                  <c:v>Backfisch</c:v>
                </c:pt>
                <c:pt idx="16">
                  <c:v>Äpfel</c:v>
                </c:pt>
                <c:pt idx="17">
                  <c:v>Schollen</c:v>
                </c:pt>
                <c:pt idx="18">
                  <c:v>Quark</c:v>
                </c:pt>
                <c:pt idx="19">
                  <c:v>Pfirsiche</c:v>
                </c:pt>
                <c:pt idx="20">
                  <c:v>Säfte</c:v>
                </c:pt>
                <c:pt idx="21">
                  <c:v>Cola</c:v>
                </c:pt>
                <c:pt idx="22">
                  <c:v>Joghurt</c:v>
                </c:pt>
                <c:pt idx="23">
                  <c:v>Blumenkohl</c:v>
                </c:pt>
                <c:pt idx="24">
                  <c:v>Pommes Frites</c:v>
                </c:pt>
                <c:pt idx="25">
                  <c:v>Salami</c:v>
                </c:pt>
                <c:pt idx="26">
                  <c:v>Kugelschreiber</c:v>
                </c:pt>
                <c:pt idx="27">
                  <c:v>Lauch</c:v>
                </c:pt>
                <c:pt idx="28">
                  <c:v>Schinken</c:v>
                </c:pt>
                <c:pt idx="29">
                  <c:v>Bohnensuppe</c:v>
                </c:pt>
                <c:pt idx="30">
                  <c:v>Hundefutter</c:v>
                </c:pt>
                <c:pt idx="31">
                  <c:v>Käse (NL)</c:v>
                </c:pt>
                <c:pt idx="32">
                  <c:v>Käse (F)</c:v>
                </c:pt>
                <c:pt idx="33">
                  <c:v>Erbsensuppe</c:v>
                </c:pt>
                <c:pt idx="34">
                  <c:v>Spirituosen</c:v>
                </c:pt>
                <c:pt idx="35">
                  <c:v>Blöcke</c:v>
                </c:pt>
                <c:pt idx="36">
                  <c:v>Karotten</c:v>
                </c:pt>
                <c:pt idx="37">
                  <c:v>Käse (D)</c:v>
                </c:pt>
                <c:pt idx="38">
                  <c:v>Birnen</c:v>
                </c:pt>
              </c:strCache>
            </c:strRef>
          </c:cat>
          <c:val>
            <c:numRef>
              <c:f>'07BedingteFormatierung'!$I$2:$I$40</c:f>
              <c:numCache>
                <c:formatCode>0.00%</c:formatCode>
                <c:ptCount val="39"/>
                <c:pt idx="0">
                  <c:v>4.2653907700974963E-2</c:v>
                </c:pt>
                <c:pt idx="1">
                  <c:v>8.4093881185242012E-2</c:v>
                </c:pt>
                <c:pt idx="2">
                  <c:v>0.1251954848397227</c:v>
                </c:pt>
                <c:pt idx="3">
                  <c:v>0.16609664114938433</c:v>
                </c:pt>
                <c:pt idx="4">
                  <c:v>0.20531714437065862</c:v>
                </c:pt>
                <c:pt idx="5">
                  <c:v>0.24367290065481267</c:v>
                </c:pt>
                <c:pt idx="6">
                  <c:v>0.28120853198227713</c:v>
                </c:pt>
                <c:pt idx="7">
                  <c:v>0.31872231206114282</c:v>
                </c:pt>
                <c:pt idx="8">
                  <c:v>0.35589323306855458</c:v>
                </c:pt>
                <c:pt idx="9">
                  <c:v>0.39117234436745663</c:v>
                </c:pt>
                <c:pt idx="10">
                  <c:v>0.42641921966595064</c:v>
                </c:pt>
                <c:pt idx="11">
                  <c:v>0.46041570594190617</c:v>
                </c:pt>
                <c:pt idx="12">
                  <c:v>0.49416344495967957</c:v>
                </c:pt>
                <c:pt idx="13">
                  <c:v>0.52689715623307409</c:v>
                </c:pt>
                <c:pt idx="14">
                  <c:v>0.55941532981917663</c:v>
                </c:pt>
                <c:pt idx="15">
                  <c:v>0.59119110182541224</c:v>
                </c:pt>
                <c:pt idx="16">
                  <c:v>0.62072787807176366</c:v>
                </c:pt>
                <c:pt idx="17">
                  <c:v>0.64972562079451357</c:v>
                </c:pt>
                <c:pt idx="18">
                  <c:v>0.67828558132380268</c:v>
                </c:pt>
                <c:pt idx="19">
                  <c:v>0.70650679341256239</c:v>
                </c:pt>
                <c:pt idx="20">
                  <c:v>0.73392529663881267</c:v>
                </c:pt>
                <c:pt idx="21">
                  <c:v>0.76042172044399559</c:v>
                </c:pt>
                <c:pt idx="22">
                  <c:v>0.78518702775746785</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extLst>
            <c:ext xmlns:c16="http://schemas.microsoft.com/office/drawing/2014/chart" uri="{C3380CC4-5D6E-409C-BE32-E72D297353CC}">
              <c16:uniqueId val="{00000000-3F03-453F-9E23-A7031A8617C7}"/>
            </c:ext>
          </c:extLst>
        </c:ser>
        <c:ser>
          <c:idx val="1"/>
          <c:order val="1"/>
          <c:tx>
            <c:strRef>
              <c:f>'07BedingteFormatierung'!$J$1</c:f>
              <c:strCache>
                <c:ptCount val="1"/>
                <c:pt idx="0">
                  <c:v>B (&lt;95%)</c:v>
                </c:pt>
              </c:strCache>
            </c:strRef>
          </c:tx>
          <c:spPr>
            <a:solidFill>
              <a:srgbClr val="FF0000"/>
            </a:solidFill>
            <a:ln>
              <a:noFill/>
            </a:ln>
            <a:effectLst/>
          </c:spPr>
          <c:invertIfNegative val="0"/>
          <c:dLbls>
            <c:numFmt formatCode="[Blue][&lt;0.8]0.00%;[Red][&lt;0.95]0.00%;[Green]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'07BedingteFormatierung'!$F$2:$F$40</c:f>
              <c:strCache>
                <c:ptCount val="39"/>
                <c:pt idx="0">
                  <c:v>Limonade</c:v>
                </c:pt>
                <c:pt idx="1">
                  <c:v>Bananen</c:v>
                </c:pt>
                <c:pt idx="2">
                  <c:v>Katzenfutter</c:v>
                </c:pt>
                <c:pt idx="3">
                  <c:v>Kabeljau</c:v>
                </c:pt>
                <c:pt idx="4">
                  <c:v>Kopfsalat</c:v>
                </c:pt>
                <c:pt idx="5">
                  <c:v>Hefte</c:v>
                </c:pt>
                <c:pt idx="6">
                  <c:v>Hähnchen</c:v>
                </c:pt>
                <c:pt idx="7">
                  <c:v>Bier</c:v>
                </c:pt>
                <c:pt idx="8">
                  <c:v>Kroketten</c:v>
                </c:pt>
                <c:pt idx="9">
                  <c:v>Bleistifte</c:v>
                </c:pt>
                <c:pt idx="10">
                  <c:v>Heringe</c:v>
                </c:pt>
                <c:pt idx="11">
                  <c:v>Wasser</c:v>
                </c:pt>
                <c:pt idx="12">
                  <c:v>Wein</c:v>
                </c:pt>
                <c:pt idx="13">
                  <c:v>Vogelfutter</c:v>
                </c:pt>
                <c:pt idx="14">
                  <c:v>Vollmilch</c:v>
                </c:pt>
                <c:pt idx="15">
                  <c:v>Backfisch</c:v>
                </c:pt>
                <c:pt idx="16">
                  <c:v>Äpfel</c:v>
                </c:pt>
                <c:pt idx="17">
                  <c:v>Schollen</c:v>
                </c:pt>
                <c:pt idx="18">
                  <c:v>Quark</c:v>
                </c:pt>
                <c:pt idx="19">
                  <c:v>Pfirsiche</c:v>
                </c:pt>
                <c:pt idx="20">
                  <c:v>Säfte</c:v>
                </c:pt>
                <c:pt idx="21">
                  <c:v>Cola</c:v>
                </c:pt>
                <c:pt idx="22">
                  <c:v>Joghurt</c:v>
                </c:pt>
                <c:pt idx="23">
                  <c:v>Blumenkohl</c:v>
                </c:pt>
                <c:pt idx="24">
                  <c:v>Pommes Frites</c:v>
                </c:pt>
                <c:pt idx="25">
                  <c:v>Salami</c:v>
                </c:pt>
                <c:pt idx="26">
                  <c:v>Kugelschreiber</c:v>
                </c:pt>
                <c:pt idx="27">
                  <c:v>Lauch</c:v>
                </c:pt>
                <c:pt idx="28">
                  <c:v>Schinken</c:v>
                </c:pt>
                <c:pt idx="29">
                  <c:v>Bohnensuppe</c:v>
                </c:pt>
                <c:pt idx="30">
                  <c:v>Hundefutter</c:v>
                </c:pt>
                <c:pt idx="31">
                  <c:v>Käse (NL)</c:v>
                </c:pt>
                <c:pt idx="32">
                  <c:v>Käse (F)</c:v>
                </c:pt>
                <c:pt idx="33">
                  <c:v>Erbsensuppe</c:v>
                </c:pt>
                <c:pt idx="34">
                  <c:v>Spirituosen</c:v>
                </c:pt>
                <c:pt idx="35">
                  <c:v>Blöcke</c:v>
                </c:pt>
                <c:pt idx="36">
                  <c:v>Karotten</c:v>
                </c:pt>
                <c:pt idx="37">
                  <c:v>Käse (D)</c:v>
                </c:pt>
                <c:pt idx="38">
                  <c:v>Birnen</c:v>
                </c:pt>
              </c:strCache>
            </c:strRef>
          </c:cat>
          <c:val>
            <c:numRef>
              <c:f>'07BedingteFormatierung'!$J$2:$J$40</c:f>
              <c:numCache>
                <c:formatCode>0.00%</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0.80611230265320655</c:v>
                </c:pt>
                <c:pt idx="24">
                  <c:v>0.82694600783637684</c:v>
                </c:pt>
                <c:pt idx="25">
                  <c:v>0.84756612247321939</c:v>
                </c:pt>
                <c:pt idx="26">
                  <c:v>0.86761480532430535</c:v>
                </c:pt>
                <c:pt idx="27">
                  <c:v>0.88711228502076334</c:v>
                </c:pt>
                <c:pt idx="28">
                  <c:v>0.90581673747228408</c:v>
                </c:pt>
                <c:pt idx="29">
                  <c:v>0.92248491317319803</c:v>
                </c:pt>
                <c:pt idx="30">
                  <c:v>0.93678147117966315</c:v>
                </c:pt>
                <c:pt idx="31">
                  <c:v>0.94893682317244832</c:v>
                </c:pt>
                <c:pt idx="32">
                  <c:v>0</c:v>
                </c:pt>
                <c:pt idx="33">
                  <c:v>0</c:v>
                </c:pt>
                <c:pt idx="34">
                  <c:v>0</c:v>
                </c:pt>
                <c:pt idx="35">
                  <c:v>0</c:v>
                </c:pt>
                <c:pt idx="36">
                  <c:v>0</c:v>
                </c:pt>
                <c:pt idx="37">
                  <c:v>0</c:v>
                </c:pt>
                <c:pt idx="38">
                  <c:v>0</c:v>
                </c:pt>
              </c:numCache>
            </c:numRef>
          </c:val>
          <c:extLst>
            <c:ext xmlns:c16="http://schemas.microsoft.com/office/drawing/2014/chart" uri="{C3380CC4-5D6E-409C-BE32-E72D297353CC}">
              <c16:uniqueId val="{00000001-3F03-453F-9E23-A7031A8617C7}"/>
            </c:ext>
          </c:extLst>
        </c:ser>
        <c:ser>
          <c:idx val="2"/>
          <c:order val="2"/>
          <c:tx>
            <c:strRef>
              <c:f>'07BedingteFormatierung'!$K$1</c:f>
              <c:strCache>
                <c:ptCount val="1"/>
                <c:pt idx="0">
                  <c:v>C (&gt;=95%)</c:v>
                </c:pt>
              </c:strCache>
            </c:strRef>
          </c:tx>
          <c:spPr>
            <a:solidFill>
              <a:srgbClr val="00FF00"/>
            </a:solidFill>
            <a:ln>
              <a:noFill/>
            </a:ln>
            <a:effectLst/>
          </c:spPr>
          <c:invertIfNegative val="0"/>
          <c:dLbls>
            <c:numFmt formatCode="[Blue][&lt;0.8]0.00%;[Red][&lt;0.95]0.00%;[Green]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'07BedingteFormatierung'!$F$2:$F$40</c:f>
              <c:strCache>
                <c:ptCount val="39"/>
                <c:pt idx="0">
                  <c:v>Limonade</c:v>
                </c:pt>
                <c:pt idx="1">
                  <c:v>Bananen</c:v>
                </c:pt>
                <c:pt idx="2">
                  <c:v>Katzenfutter</c:v>
                </c:pt>
                <c:pt idx="3">
                  <c:v>Kabeljau</c:v>
                </c:pt>
                <c:pt idx="4">
                  <c:v>Kopfsalat</c:v>
                </c:pt>
                <c:pt idx="5">
                  <c:v>Hefte</c:v>
                </c:pt>
                <c:pt idx="6">
                  <c:v>Hähnchen</c:v>
                </c:pt>
                <c:pt idx="7">
                  <c:v>Bier</c:v>
                </c:pt>
                <c:pt idx="8">
                  <c:v>Kroketten</c:v>
                </c:pt>
                <c:pt idx="9">
                  <c:v>Bleistifte</c:v>
                </c:pt>
                <c:pt idx="10">
                  <c:v>Heringe</c:v>
                </c:pt>
                <c:pt idx="11">
                  <c:v>Wasser</c:v>
                </c:pt>
                <c:pt idx="12">
                  <c:v>Wein</c:v>
                </c:pt>
                <c:pt idx="13">
                  <c:v>Vogelfutter</c:v>
                </c:pt>
                <c:pt idx="14">
                  <c:v>Vollmilch</c:v>
                </c:pt>
                <c:pt idx="15">
                  <c:v>Backfisch</c:v>
                </c:pt>
                <c:pt idx="16">
                  <c:v>Äpfel</c:v>
                </c:pt>
                <c:pt idx="17">
                  <c:v>Schollen</c:v>
                </c:pt>
                <c:pt idx="18">
                  <c:v>Quark</c:v>
                </c:pt>
                <c:pt idx="19">
                  <c:v>Pfirsiche</c:v>
                </c:pt>
                <c:pt idx="20">
                  <c:v>Säfte</c:v>
                </c:pt>
                <c:pt idx="21">
                  <c:v>Cola</c:v>
                </c:pt>
                <c:pt idx="22">
                  <c:v>Joghurt</c:v>
                </c:pt>
                <c:pt idx="23">
                  <c:v>Blumenkohl</c:v>
                </c:pt>
                <c:pt idx="24">
                  <c:v>Pommes Frites</c:v>
                </c:pt>
                <c:pt idx="25">
                  <c:v>Salami</c:v>
                </c:pt>
                <c:pt idx="26">
                  <c:v>Kugelschreiber</c:v>
                </c:pt>
                <c:pt idx="27">
                  <c:v>Lauch</c:v>
                </c:pt>
                <c:pt idx="28">
                  <c:v>Schinken</c:v>
                </c:pt>
                <c:pt idx="29">
                  <c:v>Bohnensuppe</c:v>
                </c:pt>
                <c:pt idx="30">
                  <c:v>Hundefutter</c:v>
                </c:pt>
                <c:pt idx="31">
                  <c:v>Käse (NL)</c:v>
                </c:pt>
                <c:pt idx="32">
                  <c:v>Käse (F)</c:v>
                </c:pt>
                <c:pt idx="33">
                  <c:v>Erbsensuppe</c:v>
                </c:pt>
                <c:pt idx="34">
                  <c:v>Spirituosen</c:v>
                </c:pt>
                <c:pt idx="35">
                  <c:v>Blöcke</c:v>
                </c:pt>
                <c:pt idx="36">
                  <c:v>Karotten</c:v>
                </c:pt>
                <c:pt idx="37">
                  <c:v>Käse (D)</c:v>
                </c:pt>
                <c:pt idx="38">
                  <c:v>Birnen</c:v>
                </c:pt>
              </c:strCache>
            </c:strRef>
          </c:cat>
          <c:val>
            <c:numRef>
              <c:f>'07BedingteFormatierung'!$K$2:$K$40</c:f>
              <c:numCache>
                <c:formatCode>0.00%</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0.9596688692076204</c:v>
                </c:pt>
                <c:pt idx="33">
                  <c:v>0.96985587803455131</c:v>
                </c:pt>
                <c:pt idx="34">
                  <c:v>0.97832615757800734</c:v>
                </c:pt>
                <c:pt idx="35">
                  <c:v>0.9861823845834895</c:v>
                </c:pt>
                <c:pt idx="36">
                  <c:v>0.99288541735289837</c:v>
                </c:pt>
                <c:pt idx="37">
                  <c:v>0.99698393273363528</c:v>
                </c:pt>
                <c:pt idx="38">
                  <c:v>0.99999999999999978</c:v>
                </c:pt>
              </c:numCache>
            </c:numRef>
          </c:val>
          <c:extLst>
            <c:ext xmlns:c16="http://schemas.microsoft.com/office/drawing/2014/chart" uri="{C3380CC4-5D6E-409C-BE32-E72D297353CC}">
              <c16:uniqueId val="{00000002-3F03-453F-9E23-A7031A8617C7}"/>
            </c:ext>
          </c:extLst>
        </c:ser>
        <c:dLbls>
          <c:showLegendKey val="0"/>
          <c:showVal val="0"/>
          <c:showCatName val="0"/>
          <c:showSerName val="0"/>
          <c:showPercent val="0"/>
          <c:showBubbleSize val="0"/>
        </c:dLbls>
        <c:gapWidth val="82"/>
        <c:overlap val="100"/>
        <c:axId val="230816512"/>
        <c:axId val="230816120"/>
      </c:barChart>
      <c:catAx>
        <c:axId val="23081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230816120"/>
        <c:crosses val="autoZero"/>
        <c:auto val="1"/>
        <c:lblAlgn val="ctr"/>
        <c:lblOffset val="100"/>
        <c:noMultiLvlLbl val="0"/>
      </c:catAx>
      <c:valAx>
        <c:axId val="230816120"/>
        <c:scaling>
          <c:orientation val="minMax"/>
          <c:max val="1"/>
          <c:min val="1.0000000000000004E-5"/>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230816512"/>
        <c:crosses val="autoZero"/>
        <c:crossBetween val="between"/>
      </c:valAx>
      <c:spPr>
        <a:noFill/>
        <a:ln>
          <a:noFill/>
        </a:ln>
        <a:effectLst/>
      </c:spPr>
    </c:plotArea>
    <c:legend>
      <c:legendPos val="b"/>
      <c:layout>
        <c:manualLayout>
          <c:xMode val="edge"/>
          <c:yMode val="edge"/>
          <c:x val="0.40004682848059742"/>
          <c:y val="0.94059849208078838"/>
          <c:w val="0.19990634303880506"/>
          <c:h val="2.586096976840760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manualLayout>
          <c:xMode val="edge"/>
          <c:yMode val="edge"/>
          <c:x val="0.125"/>
          <c:y val="0.11"/>
          <c:w val="0.875"/>
          <c:h val="0.875"/>
        </c:manualLayout>
      </c:layout>
      <c:scatterChart>
        <c:scatterStyle val="lineMarker"/>
        <c:varyColors val="0"/>
        <c:ser>
          <c:idx val="0"/>
          <c:order val="0"/>
          <c:tx>
            <c:strRef>
              <c:f>'08ZahlenformatMehrAls3Beding'!$D$20</c:f>
              <c:strCache>
                <c:ptCount val="1"/>
                <c:pt idx="0">
                  <c:v>fin. Impact</c:v>
                </c:pt>
              </c:strCache>
            </c:strRef>
          </c:tx>
          <c:spPr>
            <a:ln w="19050">
              <a:noFill/>
            </a:ln>
          </c:spPr>
          <c:dPt>
            <c:idx val="0"/>
            <c:marker>
              <c:symbol val="diamond"/>
              <c:size val="5"/>
            </c:marker>
            <c:bubble3D val="0"/>
            <c:extLst>
              <c:ext xmlns:c16="http://schemas.microsoft.com/office/drawing/2014/chart" uri="{C3380CC4-5D6E-409C-BE32-E72D297353CC}">
                <c16:uniqueId val="{00000000-134A-415A-80A6-560F70ECAF25}"/>
              </c:ext>
            </c:extLst>
          </c:dPt>
          <c:dPt>
            <c:idx val="1"/>
            <c:marker>
              <c:symbol val="diamond"/>
              <c:size val="25"/>
            </c:marker>
            <c:bubble3D val="0"/>
            <c:extLst>
              <c:ext xmlns:c16="http://schemas.microsoft.com/office/drawing/2014/chart" uri="{C3380CC4-5D6E-409C-BE32-E72D297353CC}">
                <c16:uniqueId val="{00000001-134A-415A-80A6-560F70ECAF25}"/>
              </c:ext>
            </c:extLst>
          </c:dPt>
          <c:dPt>
            <c:idx val="2"/>
            <c:marker>
              <c:symbol val="diamond"/>
              <c:size val="5"/>
            </c:marker>
            <c:bubble3D val="0"/>
            <c:extLst>
              <c:ext xmlns:c16="http://schemas.microsoft.com/office/drawing/2014/chart" uri="{C3380CC4-5D6E-409C-BE32-E72D297353CC}">
                <c16:uniqueId val="{00000002-134A-415A-80A6-560F70ECAF25}"/>
              </c:ext>
            </c:extLst>
          </c:dPt>
          <c:dPt>
            <c:idx val="3"/>
            <c:marker>
              <c:symbol val="diamond"/>
              <c:size val="25"/>
            </c:marker>
            <c:bubble3D val="0"/>
            <c:extLst>
              <c:ext xmlns:c16="http://schemas.microsoft.com/office/drawing/2014/chart" uri="{C3380CC4-5D6E-409C-BE32-E72D297353CC}">
                <c16:uniqueId val="{00000003-134A-415A-80A6-560F70ECAF25}"/>
              </c:ext>
            </c:extLst>
          </c:dPt>
          <c:dPt>
            <c:idx val="4"/>
            <c:marker>
              <c:symbol val="diamond"/>
              <c:size val="5"/>
            </c:marker>
            <c:bubble3D val="0"/>
            <c:extLst>
              <c:ext xmlns:c16="http://schemas.microsoft.com/office/drawing/2014/chart" uri="{C3380CC4-5D6E-409C-BE32-E72D297353CC}">
                <c16:uniqueId val="{00000004-134A-415A-80A6-560F70ECAF25}"/>
              </c:ext>
            </c:extLst>
          </c:dPt>
          <c:dPt>
            <c:idx val="5"/>
            <c:marker>
              <c:symbol val="diamond"/>
              <c:size val="5"/>
            </c:marker>
            <c:bubble3D val="0"/>
            <c:extLst>
              <c:ext xmlns:c16="http://schemas.microsoft.com/office/drawing/2014/chart" uri="{C3380CC4-5D6E-409C-BE32-E72D297353CC}">
                <c16:uniqueId val="{00000005-134A-415A-80A6-560F70ECAF25}"/>
              </c:ext>
            </c:extLst>
          </c:dPt>
          <c:dPt>
            <c:idx val="6"/>
            <c:marker>
              <c:symbol val="diamond"/>
              <c:size val="5"/>
            </c:marker>
            <c:bubble3D val="0"/>
            <c:extLst>
              <c:ext xmlns:c16="http://schemas.microsoft.com/office/drawing/2014/chart" uri="{C3380CC4-5D6E-409C-BE32-E72D297353CC}">
                <c16:uniqueId val="{00000006-134A-415A-80A6-560F70ECAF25}"/>
              </c:ext>
            </c:extLst>
          </c:dPt>
          <c:dPt>
            <c:idx val="7"/>
            <c:marker>
              <c:symbol val="diamond"/>
              <c:size val="5"/>
            </c:marker>
            <c:bubble3D val="0"/>
            <c:extLst>
              <c:ext xmlns:c16="http://schemas.microsoft.com/office/drawing/2014/chart" uri="{C3380CC4-5D6E-409C-BE32-E72D297353CC}">
                <c16:uniqueId val="{00000007-134A-415A-80A6-560F70ECAF25}"/>
              </c:ext>
            </c:extLst>
          </c:dPt>
          <c:dPt>
            <c:idx val="8"/>
            <c:marker>
              <c:symbol val="diamond"/>
              <c:size val="5"/>
            </c:marker>
            <c:bubble3D val="0"/>
            <c:extLst>
              <c:ext xmlns:c16="http://schemas.microsoft.com/office/drawing/2014/chart" uri="{C3380CC4-5D6E-409C-BE32-E72D297353CC}">
                <c16:uniqueId val="{00000008-134A-415A-80A6-560F70ECAF25}"/>
              </c:ext>
            </c:extLst>
          </c:dPt>
          <c:dPt>
            <c:idx val="9"/>
            <c:marker>
              <c:symbol val="diamond"/>
              <c:size val="5"/>
            </c:marker>
            <c:bubble3D val="0"/>
            <c:extLst>
              <c:ext xmlns:c16="http://schemas.microsoft.com/office/drawing/2014/chart" uri="{C3380CC4-5D6E-409C-BE32-E72D297353CC}">
                <c16:uniqueId val="{00000009-134A-415A-80A6-560F70ECAF25}"/>
              </c:ext>
            </c:extLst>
          </c:dPt>
          <c:dPt>
            <c:idx val="10"/>
            <c:marker>
              <c:symbol val="diamond"/>
              <c:size val="25"/>
            </c:marker>
            <c:bubble3D val="0"/>
            <c:extLst>
              <c:ext xmlns:c16="http://schemas.microsoft.com/office/drawing/2014/chart" uri="{C3380CC4-5D6E-409C-BE32-E72D297353CC}">
                <c16:uniqueId val="{0000000A-134A-415A-80A6-560F70ECAF25}"/>
              </c:ext>
            </c:extLst>
          </c:dPt>
          <c:dPt>
            <c:idx val="11"/>
            <c:marker>
              <c:symbol val="diamond"/>
              <c:size val="5"/>
            </c:marker>
            <c:bubble3D val="0"/>
            <c:extLst>
              <c:ext xmlns:c16="http://schemas.microsoft.com/office/drawing/2014/chart" uri="{C3380CC4-5D6E-409C-BE32-E72D297353CC}">
                <c16:uniqueId val="{0000000B-134A-415A-80A6-560F70ECAF25}"/>
              </c:ext>
            </c:extLst>
          </c:dPt>
          <c:dPt>
            <c:idx val="12"/>
            <c:marker>
              <c:symbol val="diamond"/>
              <c:size val="5"/>
            </c:marker>
            <c:bubble3D val="0"/>
            <c:extLst>
              <c:ext xmlns:c16="http://schemas.microsoft.com/office/drawing/2014/chart" uri="{C3380CC4-5D6E-409C-BE32-E72D297353CC}">
                <c16:uniqueId val="{0000000C-134A-415A-80A6-560F70ECAF25}"/>
              </c:ext>
            </c:extLst>
          </c:dPt>
          <c:dPt>
            <c:idx val="13"/>
            <c:marker>
              <c:symbol val="diamond"/>
              <c:size val="25"/>
            </c:marker>
            <c:bubble3D val="0"/>
            <c:extLst>
              <c:ext xmlns:c16="http://schemas.microsoft.com/office/drawing/2014/chart" uri="{C3380CC4-5D6E-409C-BE32-E72D297353CC}">
                <c16:uniqueId val="{0000000D-134A-415A-80A6-560F70ECAF25}"/>
              </c:ext>
            </c:extLst>
          </c:dPt>
          <c:dPt>
            <c:idx val="14"/>
            <c:marker>
              <c:symbol val="diamond"/>
              <c:size val="5"/>
            </c:marker>
            <c:bubble3D val="0"/>
            <c:extLst>
              <c:ext xmlns:c16="http://schemas.microsoft.com/office/drawing/2014/chart" uri="{C3380CC4-5D6E-409C-BE32-E72D297353CC}">
                <c16:uniqueId val="{0000000E-134A-415A-80A6-560F70ECAF25}"/>
              </c:ext>
            </c:extLst>
          </c:dPt>
          <c:dPt>
            <c:idx val="15"/>
            <c:marker>
              <c:symbol val="diamond"/>
              <c:size val="25"/>
            </c:marker>
            <c:bubble3D val="0"/>
            <c:extLst>
              <c:ext xmlns:c16="http://schemas.microsoft.com/office/drawing/2014/chart" uri="{C3380CC4-5D6E-409C-BE32-E72D297353CC}">
                <c16:uniqueId val="{0000000F-134A-415A-80A6-560F70ECAF25}"/>
              </c:ext>
            </c:extLst>
          </c:dPt>
          <c:dPt>
            <c:idx val="16"/>
            <c:marker>
              <c:symbol val="diamond"/>
              <c:size val="5"/>
            </c:marker>
            <c:bubble3D val="0"/>
            <c:extLst>
              <c:ext xmlns:c16="http://schemas.microsoft.com/office/drawing/2014/chart" uri="{C3380CC4-5D6E-409C-BE32-E72D297353CC}">
                <c16:uniqueId val="{00000010-134A-415A-80A6-560F70ECAF25}"/>
              </c:ext>
            </c:extLst>
          </c:dPt>
          <c:dPt>
            <c:idx val="17"/>
            <c:marker>
              <c:symbol val="none"/>
            </c:marker>
            <c:bubble3D val="0"/>
            <c:extLst>
              <c:ext xmlns:c16="http://schemas.microsoft.com/office/drawing/2014/chart" uri="{C3380CC4-5D6E-409C-BE32-E72D297353CC}">
                <c16:uniqueId val="{00000011-134A-415A-80A6-560F70ECAF25}"/>
              </c:ext>
            </c:extLst>
          </c:dPt>
          <c:dPt>
            <c:idx val="18"/>
            <c:marker>
              <c:symbol val="none"/>
            </c:marker>
            <c:bubble3D val="0"/>
            <c:extLst>
              <c:ext xmlns:c16="http://schemas.microsoft.com/office/drawing/2014/chart" uri="{C3380CC4-5D6E-409C-BE32-E72D297353CC}">
                <c16:uniqueId val="{00000012-134A-415A-80A6-560F70ECAF25}"/>
              </c:ext>
            </c:extLst>
          </c:dPt>
          <c:dPt>
            <c:idx val="19"/>
            <c:marker>
              <c:symbol val="none"/>
            </c:marker>
            <c:bubble3D val="0"/>
            <c:extLst>
              <c:ext xmlns:c16="http://schemas.microsoft.com/office/drawing/2014/chart" uri="{C3380CC4-5D6E-409C-BE32-E72D297353CC}">
                <c16:uniqueId val="{00000013-134A-415A-80A6-560F70ECAF25}"/>
              </c:ext>
            </c:extLst>
          </c:dPt>
          <c:dPt>
            <c:idx val="20"/>
            <c:marker>
              <c:symbol val="none"/>
            </c:marker>
            <c:bubble3D val="0"/>
            <c:extLst>
              <c:ext xmlns:c16="http://schemas.microsoft.com/office/drawing/2014/chart" uri="{C3380CC4-5D6E-409C-BE32-E72D297353CC}">
                <c16:uniqueId val="{00000014-134A-415A-80A6-560F70ECAF25}"/>
              </c:ext>
            </c:extLst>
          </c:dPt>
          <c:dPt>
            <c:idx val="21"/>
            <c:marker>
              <c:symbol val="none"/>
            </c:marker>
            <c:bubble3D val="0"/>
            <c:extLst>
              <c:ext xmlns:c16="http://schemas.microsoft.com/office/drawing/2014/chart" uri="{C3380CC4-5D6E-409C-BE32-E72D297353CC}">
                <c16:uniqueId val="{00000015-134A-415A-80A6-560F70ECAF25}"/>
              </c:ext>
            </c:extLst>
          </c:dPt>
          <c:dLbls>
            <c:dLbl>
              <c:idx val="0"/>
              <c:tx>
                <c:rich>
                  <a:bodyPr/>
                  <a:lstStyle/>
                  <a:p>
                    <a:fld id="{2C959E60-5F35-4170-9274-4C99C78546F8}" type="CELLRANGE">
                      <a:rPr lang="en-US"/>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134A-415A-80A6-560F70ECAF25}"/>
                </c:ext>
              </c:extLst>
            </c:dLbl>
            <c:dLbl>
              <c:idx val="1"/>
              <c:tx>
                <c:rich>
                  <a:bodyPr/>
                  <a:lstStyle/>
                  <a:p>
                    <a:fld id="{0041C127-8EE1-42F9-B726-5BD7C1EE380F}" type="CELLRANGE">
                      <a:rPr lang="de-DE"/>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134A-415A-80A6-560F70ECAF25}"/>
                </c:ext>
              </c:extLst>
            </c:dLbl>
            <c:dLbl>
              <c:idx val="2"/>
              <c:tx>
                <c:rich>
                  <a:bodyPr/>
                  <a:lstStyle/>
                  <a:p>
                    <a:fld id="{F0F1AED4-6B67-4CAD-8C90-F838A5D5115F}" type="CELLRANGE">
                      <a:rPr lang="de-DE"/>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134A-415A-80A6-560F70ECAF25}"/>
                </c:ext>
              </c:extLst>
            </c:dLbl>
            <c:dLbl>
              <c:idx val="3"/>
              <c:tx>
                <c:rich>
                  <a:bodyPr/>
                  <a:lstStyle/>
                  <a:p>
                    <a:fld id="{25AE9B89-5F0F-4F9F-96EE-87B6D9F114C4}" type="CELLRANGE">
                      <a:rPr lang="de-DE"/>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134A-415A-80A6-560F70ECAF25}"/>
                </c:ext>
              </c:extLst>
            </c:dLbl>
            <c:dLbl>
              <c:idx val="4"/>
              <c:tx>
                <c:rich>
                  <a:bodyPr/>
                  <a:lstStyle/>
                  <a:p>
                    <a:fld id="{B7E518DB-91FB-444A-8E4A-0923A7B38CF8}" type="CELLRANGE">
                      <a:rPr lang="de-DE"/>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134A-415A-80A6-560F70ECAF25}"/>
                </c:ext>
              </c:extLst>
            </c:dLbl>
            <c:dLbl>
              <c:idx val="5"/>
              <c:tx>
                <c:rich>
                  <a:bodyPr/>
                  <a:lstStyle/>
                  <a:p>
                    <a:fld id="{F6E3BCAC-D0D3-4E8C-AA31-9562BCF84AA6}" type="CELLRANGE">
                      <a:rPr lang="de-DE"/>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134A-415A-80A6-560F70ECAF25}"/>
                </c:ext>
              </c:extLst>
            </c:dLbl>
            <c:dLbl>
              <c:idx val="6"/>
              <c:tx>
                <c:rich>
                  <a:bodyPr/>
                  <a:lstStyle/>
                  <a:p>
                    <a:fld id="{A06D6B2A-3443-4E5D-B500-B1C82003029F}" type="CELLRANGE">
                      <a:rPr lang="de-DE"/>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134A-415A-80A6-560F70ECAF25}"/>
                </c:ext>
              </c:extLst>
            </c:dLbl>
            <c:dLbl>
              <c:idx val="7"/>
              <c:tx>
                <c:rich>
                  <a:bodyPr/>
                  <a:lstStyle/>
                  <a:p>
                    <a:fld id="{CCCCB2CC-5DCD-465F-9046-826090A9723D}" type="CELLRANGE">
                      <a:rPr lang="de-DE"/>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134A-415A-80A6-560F70ECAF25}"/>
                </c:ext>
              </c:extLst>
            </c:dLbl>
            <c:dLbl>
              <c:idx val="8"/>
              <c:tx>
                <c:rich>
                  <a:bodyPr/>
                  <a:lstStyle/>
                  <a:p>
                    <a:fld id="{F3EDA0AE-D374-4DA1-9D34-D9E1957ACF27}" type="CELLRANGE">
                      <a:rPr lang="de-DE"/>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134A-415A-80A6-560F70ECAF25}"/>
                </c:ext>
              </c:extLst>
            </c:dLbl>
            <c:dLbl>
              <c:idx val="9"/>
              <c:tx>
                <c:rich>
                  <a:bodyPr/>
                  <a:lstStyle/>
                  <a:p>
                    <a:fld id="{EA4D6516-761F-44A6-A081-56A22470A408}" type="CELLRANGE">
                      <a:rPr lang="de-DE"/>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134A-415A-80A6-560F70ECAF25}"/>
                </c:ext>
              </c:extLst>
            </c:dLbl>
            <c:dLbl>
              <c:idx val="10"/>
              <c:tx>
                <c:rich>
                  <a:bodyPr/>
                  <a:lstStyle/>
                  <a:p>
                    <a:fld id="{DAA4AB55-A44E-4156-AE0A-D70EC31012B9}" type="CELLRANGE">
                      <a:rPr lang="de-DE"/>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134A-415A-80A6-560F70ECAF25}"/>
                </c:ext>
              </c:extLst>
            </c:dLbl>
            <c:dLbl>
              <c:idx val="11"/>
              <c:tx>
                <c:rich>
                  <a:bodyPr/>
                  <a:lstStyle/>
                  <a:p>
                    <a:fld id="{D638F742-2080-44CA-B89F-0DC9E7C26FF5}" type="CELLRANGE">
                      <a:rPr lang="de-DE"/>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134A-415A-80A6-560F70ECAF25}"/>
                </c:ext>
              </c:extLst>
            </c:dLbl>
            <c:dLbl>
              <c:idx val="12"/>
              <c:tx>
                <c:rich>
                  <a:bodyPr/>
                  <a:lstStyle/>
                  <a:p>
                    <a:fld id="{53864ECD-E300-4650-A905-C2F6C7945AD6}" type="CELLRANGE">
                      <a:rPr lang="de-DE"/>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134A-415A-80A6-560F70ECAF25}"/>
                </c:ext>
              </c:extLst>
            </c:dLbl>
            <c:dLbl>
              <c:idx val="13"/>
              <c:tx>
                <c:rich>
                  <a:bodyPr/>
                  <a:lstStyle/>
                  <a:p>
                    <a:fld id="{7A37ECB8-CC55-4B39-9F96-94660790237B}" type="CELLRANGE">
                      <a:rPr lang="de-DE"/>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134A-415A-80A6-560F70ECAF25}"/>
                </c:ext>
              </c:extLst>
            </c:dLbl>
            <c:dLbl>
              <c:idx val="14"/>
              <c:tx>
                <c:rich>
                  <a:bodyPr/>
                  <a:lstStyle/>
                  <a:p>
                    <a:fld id="{ADD74C43-16DA-4CCE-8BAD-DEF1462BB9F9}" type="CELLRANGE">
                      <a:rPr lang="de-DE"/>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134A-415A-80A6-560F70ECAF25}"/>
                </c:ext>
              </c:extLst>
            </c:dLbl>
            <c:dLbl>
              <c:idx val="15"/>
              <c:tx>
                <c:rich>
                  <a:bodyPr/>
                  <a:lstStyle/>
                  <a:p>
                    <a:fld id="{6908D6CE-53AB-4392-B1F1-A06D452E1687}" type="CELLRANGE">
                      <a:rPr lang="de-DE"/>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134A-415A-80A6-560F70ECAF25}"/>
                </c:ext>
              </c:extLst>
            </c:dLbl>
            <c:dLbl>
              <c:idx val="16"/>
              <c:tx>
                <c:rich>
                  <a:bodyPr/>
                  <a:lstStyle/>
                  <a:p>
                    <a:fld id="{1A2FC36E-FF5C-42B8-B5F7-1D412C49E866}" type="CELLRANGE">
                      <a:rPr lang="de-DE"/>
                      <a:pPr/>
                      <a:t>[ZELLBEREICH]</a:t>
                    </a:fld>
                    <a:endParaRPr lang="de-DE"/>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134A-415A-80A6-560F70ECAF25}"/>
                </c:ext>
              </c:extLst>
            </c:dLbl>
            <c:dLbl>
              <c:idx val="17"/>
              <c:tx>
                <c:rich>
                  <a:bodyPr/>
                  <a:lstStyle/>
                  <a:p>
                    <a:fld id="{E5F7C201-91B3-4C62-9398-9A1977853E51}" type="CELLRANGE">
                      <a:rPr lang="en-US"/>
                      <a:pPr/>
                      <a:t>[ZELLBEREICH]</a:t>
                    </a:fld>
                    <a:endParaRPr lang="de-DE"/>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134A-415A-80A6-560F70ECAF25}"/>
                </c:ext>
              </c:extLst>
            </c:dLbl>
            <c:dLbl>
              <c:idx val="18"/>
              <c:tx>
                <c:rich>
                  <a:bodyPr/>
                  <a:lstStyle/>
                  <a:p>
                    <a:fld id="{C803BC3E-D24C-4EED-BEF6-C127DB75D110}" type="CELLRANGE">
                      <a:rPr lang="en-US"/>
                      <a:pPr/>
                      <a:t>[ZELLBEREICH]</a:t>
                    </a:fld>
                    <a:endParaRPr lang="de-DE"/>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2-134A-415A-80A6-560F70ECAF25}"/>
                </c:ext>
              </c:extLst>
            </c:dLbl>
            <c:dLbl>
              <c:idx val="19"/>
              <c:tx>
                <c:rich>
                  <a:bodyPr/>
                  <a:lstStyle/>
                  <a:p>
                    <a:fld id="{6CDEC156-B173-435F-9A4F-9395AC8DAD39}" type="CELLRANGE">
                      <a:rPr lang="en-US"/>
                      <a:pPr/>
                      <a:t>[ZELLBEREICH]</a:t>
                    </a:fld>
                    <a:endParaRPr lang="de-DE"/>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3-134A-415A-80A6-560F70ECAF25}"/>
                </c:ext>
              </c:extLst>
            </c:dLbl>
            <c:dLbl>
              <c:idx val="20"/>
              <c:tx>
                <c:rich>
                  <a:bodyPr/>
                  <a:lstStyle/>
                  <a:p>
                    <a:fld id="{E3A533F6-C835-4DD3-87B5-2A637F331C4B}" type="CELLRANGE">
                      <a:rPr lang="en-US"/>
                      <a:pPr/>
                      <a:t>[ZELLBEREICH]</a:t>
                    </a:fld>
                    <a:endParaRPr lang="de-DE"/>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4-134A-415A-80A6-560F70ECAF25}"/>
                </c:ext>
              </c:extLst>
            </c:dLbl>
            <c:dLbl>
              <c:idx val="21"/>
              <c:tx>
                <c:rich>
                  <a:bodyPr/>
                  <a:lstStyle/>
                  <a:p>
                    <a:fld id="{EC338F59-79BB-404B-A4D1-86F7E0F3DC6E}" type="CELLRANGE">
                      <a:rPr lang="en-US"/>
                      <a:pPr/>
                      <a:t>[ZELLBEREICH]</a:t>
                    </a:fld>
                    <a:endParaRPr lang="de-DE"/>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5-134A-415A-80A6-560F70ECAF25}"/>
                </c:ext>
              </c:extLst>
            </c:dLbl>
            <c:spPr>
              <a:noFill/>
              <a:ln>
                <a:noFill/>
              </a:ln>
              <a:effectLst/>
            </c:spPr>
            <c:dLblPos val="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xVal>
            <c:numRef>
              <c:f>'08ZahlenformatMehrAls3Beding'!$C$21:$C$42</c:f>
              <c:numCache>
                <c:formatCode>General</c:formatCode>
                <c:ptCount val="22"/>
                <c:pt idx="0">
                  <c:v>0</c:v>
                </c:pt>
                <c:pt idx="1">
                  <c:v>10</c:v>
                </c:pt>
                <c:pt idx="2">
                  <c:v>0</c:v>
                </c:pt>
                <c:pt idx="3">
                  <c:v>10</c:v>
                </c:pt>
                <c:pt idx="4">
                  <c:v>0</c:v>
                </c:pt>
                <c:pt idx="5">
                  <c:v>0</c:v>
                </c:pt>
                <c:pt idx="6">
                  <c:v>0</c:v>
                </c:pt>
                <c:pt idx="7">
                  <c:v>0.16666666666666666</c:v>
                </c:pt>
                <c:pt idx="8">
                  <c:v>0</c:v>
                </c:pt>
                <c:pt idx="9">
                  <c:v>0</c:v>
                </c:pt>
                <c:pt idx="10">
                  <c:v>10</c:v>
                </c:pt>
                <c:pt idx="11">
                  <c:v>0</c:v>
                </c:pt>
                <c:pt idx="12">
                  <c:v>0</c:v>
                </c:pt>
                <c:pt idx="13">
                  <c:v>10</c:v>
                </c:pt>
                <c:pt idx="14">
                  <c:v>0</c:v>
                </c:pt>
                <c:pt idx="15">
                  <c:v>10</c:v>
                </c:pt>
                <c:pt idx="16">
                  <c:v>0</c:v>
                </c:pt>
                <c:pt idx="17">
                  <c:v>0</c:v>
                </c:pt>
                <c:pt idx="18">
                  <c:v>0</c:v>
                </c:pt>
                <c:pt idx="19">
                  <c:v>0</c:v>
                </c:pt>
                <c:pt idx="20">
                  <c:v>0</c:v>
                </c:pt>
                <c:pt idx="21">
                  <c:v>0</c:v>
                </c:pt>
              </c:numCache>
            </c:numRef>
          </c:xVal>
          <c:yVal>
            <c:numRef>
              <c:f>'08ZahlenformatMehrAls3Beding'!$D$21:$D$42</c:f>
              <c:numCache>
                <c:formatCode>General</c:formatCode>
                <c:ptCount val="22"/>
                <c:pt idx="0">
                  <c:v>8.3333333333333329E-2</c:v>
                </c:pt>
                <c:pt idx="1">
                  <c:v>1.25</c:v>
                </c:pt>
                <c:pt idx="2">
                  <c:v>0.16666666666666666</c:v>
                </c:pt>
                <c:pt idx="3">
                  <c:v>1.5</c:v>
                </c:pt>
                <c:pt idx="4">
                  <c:v>0.25</c:v>
                </c:pt>
                <c:pt idx="5">
                  <c:v>0.33333333333333331</c:v>
                </c:pt>
                <c:pt idx="6">
                  <c:v>0.41666666666666669</c:v>
                </c:pt>
                <c:pt idx="7">
                  <c:v>0.5</c:v>
                </c:pt>
                <c:pt idx="8">
                  <c:v>0.5</c:v>
                </c:pt>
                <c:pt idx="9">
                  <c:v>0.58333333333333337</c:v>
                </c:pt>
                <c:pt idx="10">
                  <c:v>0.33333333333333331</c:v>
                </c:pt>
                <c:pt idx="11">
                  <c:v>0.66666666666666663</c:v>
                </c:pt>
                <c:pt idx="12">
                  <c:v>0.75</c:v>
                </c:pt>
                <c:pt idx="13">
                  <c:v>1.75</c:v>
                </c:pt>
                <c:pt idx="14">
                  <c:v>0.83333333333333337</c:v>
                </c:pt>
                <c:pt idx="15">
                  <c:v>0.66666666666666663</c:v>
                </c:pt>
                <c:pt idx="16">
                  <c:v>2.1</c:v>
                </c:pt>
                <c:pt idx="17">
                  <c:v>0.5</c:v>
                </c:pt>
                <c:pt idx="18">
                  <c:v>1.5</c:v>
                </c:pt>
                <c:pt idx="19">
                  <c:v>2.5</c:v>
                </c:pt>
                <c:pt idx="20">
                  <c:v>3.5</c:v>
                </c:pt>
                <c:pt idx="21">
                  <c:v>4.5</c:v>
                </c:pt>
              </c:numCache>
            </c:numRef>
          </c:yVal>
          <c:smooth val="0"/>
          <c:extLst>
            <c:ext xmlns:c15="http://schemas.microsoft.com/office/drawing/2012/chart" uri="{02D57815-91ED-43cb-92C2-25804820EDAC}">
              <c15:datalabelsRange>
                <c15:f>'08ZahlenformatMehrAls3Beding'!$B$21:$B$42</c15:f>
                <c15:dlblRangeCache>
                  <c:ptCount val="22"/>
                  <c:pt idx="0">
                    <c:v>DSV17</c:v>
                  </c:pt>
                  <c:pt idx="1">
                    <c:v>DSV08</c:v>
                  </c:pt>
                  <c:pt idx="2">
                    <c:v>DSV14</c:v>
                  </c:pt>
                  <c:pt idx="3">
                    <c:v>DSV11</c:v>
                  </c:pt>
                  <c:pt idx="4">
                    <c:v>DSV12</c:v>
                  </c:pt>
                  <c:pt idx="5">
                    <c:v>DSV18</c:v>
                  </c:pt>
                  <c:pt idx="6">
                    <c:v>DSV01</c:v>
                  </c:pt>
                  <c:pt idx="7">
                    <c:v>DSV19</c:v>
                  </c:pt>
                  <c:pt idx="8">
                    <c:v>DSV03</c:v>
                  </c:pt>
                  <c:pt idx="9">
                    <c:v>DSV02</c:v>
                  </c:pt>
                  <c:pt idx="10">
                    <c:v>DSV05</c:v>
                  </c:pt>
                  <c:pt idx="11">
                    <c:v>DSV04</c:v>
                  </c:pt>
                  <c:pt idx="12">
                    <c:v>DSV13</c:v>
                  </c:pt>
                  <c:pt idx="13">
                    <c:v>DSV10</c:v>
                  </c:pt>
                  <c:pt idx="14">
                    <c:v>DSV09</c:v>
                  </c:pt>
                  <c:pt idx="15">
                    <c:v>DSV07</c:v>
                  </c:pt>
                  <c:pt idx="16">
                    <c:v>DSV06</c:v>
                  </c:pt>
                  <c:pt idx="17">
                    <c:v>gering</c:v>
                  </c:pt>
                  <c:pt idx="18">
                    <c:v>niedrig</c:v>
                  </c:pt>
                  <c:pt idx="19">
                    <c:v>mittel</c:v>
                  </c:pt>
                  <c:pt idx="20">
                    <c:v>hoch</c:v>
                  </c:pt>
                  <c:pt idx="21">
                    <c:v>sehr hoch</c:v>
                  </c:pt>
                </c15:dlblRangeCache>
              </c15:datalabelsRange>
            </c:ext>
            <c:ext xmlns:c16="http://schemas.microsoft.com/office/drawing/2014/chart" uri="{C3380CC4-5D6E-409C-BE32-E72D297353CC}">
              <c16:uniqueId val="{00000016-134A-415A-80A6-560F70ECAF25}"/>
            </c:ext>
          </c:extLst>
        </c:ser>
        <c:dLbls>
          <c:dLblPos val="l"/>
          <c:showLegendKey val="0"/>
          <c:showVal val="1"/>
          <c:showCatName val="0"/>
          <c:showSerName val="0"/>
          <c:showPercent val="0"/>
          <c:showBubbleSize val="0"/>
        </c:dLbls>
        <c:axId val="677648880"/>
        <c:axId val="2127956384"/>
      </c:scatterChart>
      <c:valAx>
        <c:axId val="677648880"/>
        <c:scaling>
          <c:orientation val="minMax"/>
          <c:max val="11"/>
          <c:min val="0"/>
        </c:scaling>
        <c:delete val="0"/>
        <c:axPos val="b"/>
        <c:numFmt formatCode="General" sourceLinked="1"/>
        <c:majorTickMark val="out"/>
        <c:minorTickMark val="none"/>
        <c:tickLblPos val="nextTo"/>
        <c:crossAx val="2127956384"/>
        <c:crosses val="autoZero"/>
        <c:crossBetween val="midCat"/>
      </c:valAx>
      <c:valAx>
        <c:axId val="2127956384"/>
        <c:scaling>
          <c:orientation val="minMax"/>
          <c:max val="5"/>
          <c:min val="0"/>
        </c:scaling>
        <c:delete val="0"/>
        <c:axPos val="l"/>
        <c:majorGridlines/>
        <c:numFmt formatCode="General" sourceLinked="1"/>
        <c:majorTickMark val="out"/>
        <c:minorTickMark val="none"/>
        <c:tickLblPos val="none"/>
        <c:crossAx val="677648880"/>
        <c:crosses val="autoZero"/>
        <c:crossBetween val="midCat"/>
        <c:majorUnit val="1"/>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238125</xdr:colOff>
          <xdr:row>7</xdr:row>
          <xdr:rowOff>123825</xdr:rowOff>
        </xdr:from>
        <xdr:to>
          <xdr:col>38</xdr:col>
          <xdr:colOff>142875</xdr:colOff>
          <xdr:row>8</xdr:row>
          <xdr:rowOff>180975</xdr:rowOff>
        </xdr:to>
        <xdr:sp macro="" textlink="">
          <xdr:nvSpPr>
            <xdr:cNvPr id="6145" name="ScrollBar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30</xdr:col>
      <xdr:colOff>571500</xdr:colOff>
      <xdr:row>17</xdr:row>
      <xdr:rowOff>38100</xdr:rowOff>
    </xdr:from>
    <xdr:to>
      <xdr:col>44</xdr:col>
      <xdr:colOff>12700</xdr:colOff>
      <xdr:row>54</xdr:row>
      <xdr:rowOff>152400</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22761</xdr:colOff>
      <xdr:row>0</xdr:row>
      <xdr:rowOff>21755</xdr:rowOff>
    </xdr:from>
    <xdr:to>
      <xdr:col>19</xdr:col>
      <xdr:colOff>672094</xdr:colOff>
      <xdr:row>52</xdr:row>
      <xdr:rowOff>132245</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8</xdr:col>
      <xdr:colOff>434340</xdr:colOff>
      <xdr:row>2</xdr:row>
      <xdr:rowOff>99060</xdr:rowOff>
    </xdr:from>
    <xdr:to>
      <xdr:col>16</xdr:col>
      <xdr:colOff>83820</xdr:colOff>
      <xdr:row>25</xdr:row>
      <xdr:rowOff>60960</xdr:rowOff>
    </xdr:to>
    <xdr:sp macro="" textlink="">
      <xdr:nvSpPr>
        <xdr:cNvPr id="2" name="Rechteck 1">
          <a:extLst>
            <a:ext uri="{FF2B5EF4-FFF2-40B4-BE49-F238E27FC236}">
              <a16:creationId xmlns:a16="http://schemas.microsoft.com/office/drawing/2014/main" id="{00000000-0008-0000-0800-000002000000}"/>
            </a:ext>
          </a:extLst>
        </xdr:cNvPr>
        <xdr:cNvSpPr/>
      </xdr:nvSpPr>
      <xdr:spPr>
        <a:xfrm>
          <a:off x="6530340" y="480060"/>
          <a:ext cx="5745480" cy="43434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de-DE" sz="1100" b="0" i="0" u="none" strike="noStrike">
              <a:solidFill>
                <a:schemeClr val="lt1"/>
              </a:solidFill>
              <a:effectLst/>
              <a:latin typeface="+mn-lt"/>
              <a:ea typeface="+mn-ea"/>
              <a:cs typeface="+mn-cs"/>
            </a:rPr>
            <a:t>Sie stellen das benutzerdefinierte Zahlenformat so ein:</a:t>
          </a:r>
        </a:p>
        <a:p>
          <a:r>
            <a:rPr lang="de-DE" sz="1100" b="0" i="0" u="none" strike="noStrike">
              <a:solidFill>
                <a:schemeClr val="lt1"/>
              </a:solidFill>
              <a:effectLst/>
              <a:latin typeface="+mn-lt"/>
              <a:ea typeface="+mn-ea"/>
              <a:cs typeface="+mn-cs"/>
            </a:rPr>
            <a:t>Markieren Sie die Zellen, für die das Zahlenformat gelten soll </a:t>
          </a:r>
        </a:p>
        <a:p>
          <a:r>
            <a:rPr lang="de-DE" sz="1100" b="0" i="0" u="none" strike="noStrike">
              <a:solidFill>
                <a:schemeClr val="lt1"/>
              </a:solidFill>
              <a:effectLst/>
              <a:latin typeface="+mn-lt"/>
              <a:ea typeface="+mn-ea"/>
              <a:cs typeface="+mn-cs"/>
            </a:rPr>
            <a:t>Wählen Sie “Start | Zahl | Zahlenformat” </a:t>
          </a:r>
        </a:p>
        <a:p>
          <a:r>
            <a:rPr lang="de-DE" sz="1100" b="0" i="0" u="none" strike="noStrike">
              <a:solidFill>
                <a:schemeClr val="lt1"/>
              </a:solidFill>
              <a:effectLst/>
              <a:latin typeface="+mn-lt"/>
              <a:ea typeface="+mn-ea"/>
              <a:cs typeface="+mn-cs"/>
            </a:rPr>
            <a:t>Auf dem Register “Zahlen” wählen Sie die Kategorie “Benutzerdefiniert” </a:t>
          </a:r>
        </a:p>
        <a:p>
          <a:r>
            <a:rPr lang="de-DE" sz="1100" b="0" i="0" u="none" strike="noStrike">
              <a:solidFill>
                <a:schemeClr val="lt1"/>
              </a:solidFill>
              <a:effectLst/>
              <a:latin typeface="+mn-lt"/>
              <a:ea typeface="+mn-ea"/>
              <a:cs typeface="+mn-cs"/>
            </a:rPr>
            <a:t>Dann geben Sie das Zahlenformat so ein:</a:t>
          </a:r>
          <a:br>
            <a:rPr lang="de-DE" sz="1100" b="0" i="0" u="none" strike="noStrike">
              <a:solidFill>
                <a:schemeClr val="lt1"/>
              </a:solidFill>
              <a:effectLst/>
              <a:latin typeface="+mn-lt"/>
              <a:ea typeface="+mn-ea"/>
              <a:cs typeface="+mn-cs"/>
            </a:rPr>
          </a:br>
          <a:r>
            <a:rPr lang="de-DE" sz="1100" b="0" i="0" u="none" strike="noStrike">
              <a:solidFill>
                <a:schemeClr val="lt1"/>
              </a:solidFill>
              <a:effectLst/>
              <a:latin typeface="+mn-lt"/>
              <a:ea typeface="+mn-ea"/>
              <a:cs typeface="+mn-cs"/>
            </a:rPr>
            <a:t>[Blau]“Plus „#.##0;[Magenta]“Minus“ (#.##0);[Grün]-,–;[Rot]@</a:t>
          </a:r>
        </a:p>
        <a:p>
          <a:r>
            <a:rPr lang="de-DE" sz="1100" b="0" i="0" u="none" strike="noStrike">
              <a:solidFill>
                <a:schemeClr val="lt1"/>
              </a:solidFill>
              <a:effectLst/>
              <a:latin typeface="+mn-lt"/>
              <a:ea typeface="+mn-ea"/>
              <a:cs typeface="+mn-cs"/>
            </a:rPr>
            <a:t>Achten Sie darauf, dass die Farben in eckigen Klammern stehen. Excel kennt diese Farben: </a:t>
          </a:r>
          <a:br>
            <a:rPr lang="de-DE" sz="1100" b="0" i="0" u="none" strike="noStrike">
              <a:solidFill>
                <a:schemeClr val="lt1"/>
              </a:solidFill>
              <a:effectLst/>
              <a:latin typeface="+mn-lt"/>
              <a:ea typeface="+mn-ea"/>
              <a:cs typeface="+mn-cs"/>
            </a:rPr>
          </a:br>
          <a:r>
            <a:rPr lang="de-DE" sz="1100" b="0" i="0" u="none" strike="noStrike">
              <a:solidFill>
                <a:schemeClr val="lt1"/>
              </a:solidFill>
              <a:effectLst/>
              <a:latin typeface="+mn-lt"/>
              <a:ea typeface="+mn-ea"/>
              <a:cs typeface="+mn-cs"/>
            </a:rPr>
            <a:t>[Schwarz], [Blau], [Zyan], [Grün], [Magenta], [Rot], [Weiß], [Gelb] </a:t>
          </a:r>
        </a:p>
        <a:p>
          <a:r>
            <a:rPr lang="de-DE" sz="1100" b="0" i="0" u="none" strike="noStrike">
              <a:solidFill>
                <a:schemeClr val="lt1"/>
              </a:solidFill>
              <a:effectLst/>
              <a:latin typeface="+mn-lt"/>
              <a:ea typeface="+mn-ea"/>
              <a:cs typeface="+mn-cs"/>
            </a:rPr>
            <a:t>Texte müssen in Anführungszeichen gestellt werden: </a:t>
          </a:r>
          <a:br>
            <a:rPr lang="de-DE" sz="1100" b="0" i="0" u="none" strike="noStrike">
              <a:solidFill>
                <a:schemeClr val="lt1"/>
              </a:solidFill>
              <a:effectLst/>
              <a:latin typeface="+mn-lt"/>
              <a:ea typeface="+mn-ea"/>
              <a:cs typeface="+mn-cs"/>
            </a:rPr>
          </a:br>
          <a:r>
            <a:rPr lang="de-DE" sz="1100" b="0" i="0" u="none" strike="noStrike">
              <a:solidFill>
                <a:schemeClr val="lt1"/>
              </a:solidFill>
              <a:effectLst/>
              <a:latin typeface="+mn-lt"/>
              <a:ea typeface="+mn-ea"/>
              <a:cs typeface="+mn-cs"/>
            </a:rPr>
            <a:t>“Plus” </a:t>
          </a:r>
        </a:p>
        <a:p>
          <a:r>
            <a:rPr lang="de-DE" sz="1100" b="0" i="0" u="none" strike="noStrike">
              <a:solidFill>
                <a:schemeClr val="lt1"/>
              </a:solidFill>
              <a:effectLst/>
              <a:latin typeface="+mn-lt"/>
              <a:ea typeface="+mn-ea"/>
              <a:cs typeface="+mn-cs"/>
            </a:rPr>
            <a:t>Jede Definition wird von der nächsten durch ein Semikolon getrennt. Die Reihenfolge ist immer gleich: positive Zahlen; negative Zahlen; Null; Text</a:t>
          </a:r>
        </a:p>
        <a:p>
          <a:r>
            <a:rPr lang="de-DE" sz="1100" b="0" i="0" u="none" strike="noStrike">
              <a:solidFill>
                <a:schemeClr val="lt1"/>
              </a:solidFill>
              <a:effectLst/>
              <a:latin typeface="+mn-lt"/>
              <a:ea typeface="+mn-ea"/>
              <a:cs typeface="+mn-cs"/>
            </a:rPr>
            <a:t>Die Zahlenbilder können Sie hier im Detail nachlesen: </a:t>
          </a:r>
          <a:r>
            <a:rPr lang="de-DE" sz="1100" b="1" i="0" u="none" strike="noStrike">
              <a:solidFill>
                <a:schemeClr val="lt1"/>
              </a:solidFill>
              <a:effectLst/>
              <a:latin typeface="+mn-lt"/>
              <a:ea typeface="+mn-ea"/>
              <a:cs typeface="+mn-cs"/>
              <a:hlinkClick xmlns:r="http://schemas.openxmlformats.org/officeDocument/2006/relationships" r:id=""/>
            </a:rPr>
            <a:t>Benutzerdefinierte Zahlenformate</a:t>
          </a:r>
          <a:r>
            <a:rPr lang="de-DE" sz="1100" b="0" i="0" u="none" strike="noStrike">
              <a:solidFill>
                <a:schemeClr val="lt1"/>
              </a:solidFill>
              <a:effectLst/>
              <a:latin typeface="+mn-lt"/>
              <a:ea typeface="+mn-ea"/>
              <a:cs typeface="+mn-cs"/>
            </a:rPr>
            <a:t> und  </a:t>
          </a:r>
          <a:r>
            <a:rPr lang="de-DE" sz="1100" b="1" i="0" u="none" strike="noStrike">
              <a:solidFill>
                <a:schemeClr val="lt1"/>
              </a:solidFill>
              <a:effectLst/>
              <a:latin typeface="+mn-lt"/>
              <a:ea typeface="+mn-ea"/>
              <a:cs typeface="+mn-cs"/>
              <a:hlinkClick xmlns:r="http://schemas.openxmlformats.org/officeDocument/2006/relationships" r:id=""/>
            </a:rPr>
            <a:t>Übersicht</a:t>
          </a:r>
          <a:br>
            <a:rPr lang="de-DE" sz="1100" b="0" i="0" u="none" strike="noStrike">
              <a:solidFill>
                <a:schemeClr val="lt1"/>
              </a:solidFill>
              <a:effectLst/>
              <a:latin typeface="+mn-lt"/>
              <a:ea typeface="+mn-ea"/>
              <a:cs typeface="+mn-cs"/>
            </a:rPr>
          </a:br>
          <a:r>
            <a:rPr lang="de-DE" sz="1100" b="0" i="0" u="none" strike="noStrike">
              <a:solidFill>
                <a:schemeClr val="lt1"/>
              </a:solidFill>
              <a:effectLst/>
              <a:latin typeface="+mn-lt"/>
              <a:ea typeface="+mn-ea"/>
              <a:cs typeface="+mn-cs"/>
            </a:rPr>
            <a:t>Nicht nur positiv und negativ können Sie unterscheiden, es gibt auch Bedingungen wie “Zahlen kleiner 100” und “alle übrigen”.</a:t>
          </a:r>
        </a:p>
        <a:p>
          <a:r>
            <a:rPr lang="de-DE">
              <a:effectLst/>
            </a:rPr>
            <a:t>Zahlen kleiner als 100:</a:t>
          </a:r>
          <a:br>
            <a:rPr lang="de-DE">
              <a:effectLst/>
            </a:rPr>
          </a:br>
          <a:r>
            <a:rPr lang="de-DE">
              <a:effectLst/>
            </a:rPr>
            <a:t>Farbe “blau” </a:t>
          </a:r>
        </a:p>
        <a:p>
          <a:r>
            <a:rPr lang="de-DE">
              <a:effectLst/>
            </a:rPr>
            <a:t>Zahlen genau 100:</a:t>
          </a:r>
          <a:br>
            <a:rPr lang="de-DE">
              <a:effectLst/>
            </a:rPr>
          </a:br>
          <a:r>
            <a:rPr lang="de-DE">
              <a:effectLst/>
            </a:rPr>
            <a:t>Farbe “rot” </a:t>
          </a:r>
        </a:p>
        <a:p>
          <a:r>
            <a:rPr lang="de-DE">
              <a:effectLst/>
            </a:rPr>
            <a:t>Zahlen über 100:</a:t>
          </a:r>
          <a:br>
            <a:rPr lang="de-DE">
              <a:effectLst/>
            </a:rPr>
          </a:br>
          <a:r>
            <a:rPr lang="de-DE">
              <a:effectLst/>
            </a:rPr>
            <a:t>Farbe schwarz</a:t>
          </a:r>
        </a:p>
        <a:p>
          <a:r>
            <a:rPr lang="de-DE">
              <a:effectLst/>
            </a:rPr>
            <a:t>Das Zahlenformat sieht so aus:</a:t>
          </a:r>
          <a:r>
            <a:rPr lang="de-DE"/>
            <a:t> </a:t>
          </a:r>
          <a:r>
            <a:rPr lang="de-DE">
              <a:effectLst/>
            </a:rPr>
            <a:t>[Blau][&lt;100]0,00;[Rot][=100]0,00;#.##0,00</a:t>
          </a:r>
          <a:endParaRPr lang="de-D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511175</xdr:colOff>
      <xdr:row>1</xdr:row>
      <xdr:rowOff>165100</xdr:rowOff>
    </xdr:from>
    <xdr:to>
      <xdr:col>21</xdr:col>
      <xdr:colOff>612775</xdr:colOff>
      <xdr:row>29</xdr:row>
      <xdr:rowOff>177800</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0.13531</cdr:x>
      <cdr:y>0.76813</cdr:y>
    </cdr:from>
    <cdr:to>
      <cdr:x>0.98563</cdr:x>
      <cdr:y>0.93688</cdr:y>
    </cdr:to>
    <cdr:sp macro="" textlink="">
      <cdr:nvSpPr>
        <cdr:cNvPr id="2" name="Rechteck 1">
          <a:extLst xmlns:a="http://schemas.openxmlformats.org/drawingml/2006/main">
            <a:ext uri="{FF2B5EF4-FFF2-40B4-BE49-F238E27FC236}">
              <a16:creationId xmlns:a16="http://schemas.microsoft.com/office/drawing/2014/main" id="{937609F1-D0B5-45A6-ADD8-5B319911D88F}"/>
            </a:ext>
          </a:extLst>
        </cdr:cNvPr>
        <cdr:cNvSpPr/>
      </cdr:nvSpPr>
      <cdr:spPr>
        <a:xfrm xmlns:a="http://schemas.openxmlformats.org/drawingml/2006/main">
          <a:off x="1374775" y="3902075"/>
          <a:ext cx="8639175" cy="857250"/>
        </a:xfrm>
        <a:prstGeom xmlns:a="http://schemas.openxmlformats.org/drawingml/2006/main" prst="rect">
          <a:avLst/>
        </a:prstGeom>
        <a:solidFill xmlns:a="http://schemas.openxmlformats.org/drawingml/2006/main">
          <a:schemeClr val="accent1">
            <a:lumMod val="20000"/>
            <a:lumOff val="80000"/>
            <a:alpha val="50000"/>
          </a:schemeClr>
        </a:solidFill>
        <a:ln xmlns:a="http://schemas.openxmlformats.org/drawingml/2006/main" w="12700" cap="flat" cmpd="sng" algn="ctr">
          <a:noFill/>
          <a:prstDash val="solid"/>
          <a:miter lim="800000"/>
        </a:ln>
        <a:effectLst xmlns:a="http://schemas.openxmlformats.org/drawingml/2006/main"/>
        <a:extLst xmlns:a="http://schemas.openxmlformats.org/drawingml/2006/main">
          <a:ext uri="{91240B29-F687-4F45-9708-019B960494DF}">
            <a14:hiddenLine xmlns:a14="http://schemas.microsoft.com/office/drawing/2010/main" w="12700" cap="flat" cmpd="sng" algn="ctr">
              <a:solidFill>
                <a:schemeClr val="accent1">
                  <a:shade val="50000"/>
                </a:schemeClr>
              </a:solidFill>
              <a:prstDash val="solid"/>
              <a:miter lim="800000"/>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relSizeAnchor>
  <cdr:relSizeAnchor xmlns:cdr="http://schemas.openxmlformats.org/drawingml/2006/chartDrawing">
    <cdr:from>
      <cdr:x>0.13531</cdr:x>
      <cdr:y>0.43813</cdr:y>
    </cdr:from>
    <cdr:to>
      <cdr:x>0.98563</cdr:x>
      <cdr:y>0.60688</cdr:y>
    </cdr:to>
    <cdr:sp macro="" textlink="">
      <cdr:nvSpPr>
        <cdr:cNvPr id="3" name="Rechteck 2">
          <a:extLst xmlns:a="http://schemas.openxmlformats.org/drawingml/2006/main">
            <a:ext uri="{FF2B5EF4-FFF2-40B4-BE49-F238E27FC236}">
              <a16:creationId xmlns:a16="http://schemas.microsoft.com/office/drawing/2014/main" id="{6F9A8FC4-1B73-41F0-AF60-973574F191D1}"/>
            </a:ext>
          </a:extLst>
        </cdr:cNvPr>
        <cdr:cNvSpPr/>
      </cdr:nvSpPr>
      <cdr:spPr>
        <a:xfrm xmlns:a="http://schemas.openxmlformats.org/drawingml/2006/main">
          <a:off x="1374775" y="2225675"/>
          <a:ext cx="8639175" cy="857250"/>
        </a:xfrm>
        <a:prstGeom xmlns:a="http://schemas.openxmlformats.org/drawingml/2006/main" prst="rect">
          <a:avLst/>
        </a:prstGeom>
        <a:solidFill xmlns:a="http://schemas.openxmlformats.org/drawingml/2006/main">
          <a:schemeClr val="accent1">
            <a:lumMod val="20000"/>
            <a:lumOff val="80000"/>
            <a:alpha val="50000"/>
          </a:schemeClr>
        </a:solidFill>
        <a:ln xmlns:a="http://schemas.openxmlformats.org/drawingml/2006/main" w="12700" cap="flat" cmpd="sng" algn="ctr">
          <a:noFill/>
          <a:prstDash val="solid"/>
          <a:miter lim="800000"/>
        </a:ln>
        <a:effectLst xmlns:a="http://schemas.openxmlformats.org/drawingml/2006/main"/>
        <a:extLst xmlns:a="http://schemas.openxmlformats.org/drawingml/2006/main">
          <a:ext uri="{91240B29-F687-4F45-9708-019B960494DF}">
            <a14:hiddenLine xmlns:a14="http://schemas.microsoft.com/office/drawing/2010/main" w="12700" cap="flat" cmpd="sng" algn="ctr">
              <a:solidFill>
                <a:schemeClr val="accent1">
                  <a:shade val="50000"/>
                </a:schemeClr>
              </a:solidFill>
              <a:prstDash val="solid"/>
              <a:miter lim="800000"/>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relSizeAnchor>
  <cdr:relSizeAnchor xmlns:cdr="http://schemas.openxmlformats.org/drawingml/2006/chartDrawing">
    <cdr:from>
      <cdr:x>0.13531</cdr:x>
      <cdr:y>0.11063</cdr:y>
    </cdr:from>
    <cdr:to>
      <cdr:x>0.98563</cdr:x>
      <cdr:y>0.27938</cdr:y>
    </cdr:to>
    <cdr:sp macro="" textlink="">
      <cdr:nvSpPr>
        <cdr:cNvPr id="4" name="Rechteck 3">
          <a:extLst xmlns:a="http://schemas.openxmlformats.org/drawingml/2006/main">
            <a:ext uri="{FF2B5EF4-FFF2-40B4-BE49-F238E27FC236}">
              <a16:creationId xmlns:a16="http://schemas.microsoft.com/office/drawing/2014/main" id="{324DFB86-4862-4F1A-979C-DA0EB97BC8AA}"/>
            </a:ext>
          </a:extLst>
        </cdr:cNvPr>
        <cdr:cNvSpPr/>
      </cdr:nvSpPr>
      <cdr:spPr>
        <a:xfrm xmlns:a="http://schemas.openxmlformats.org/drawingml/2006/main">
          <a:off x="1374775" y="561975"/>
          <a:ext cx="8639175" cy="857250"/>
        </a:xfrm>
        <a:prstGeom xmlns:a="http://schemas.openxmlformats.org/drawingml/2006/main" prst="rect">
          <a:avLst/>
        </a:prstGeom>
        <a:solidFill xmlns:a="http://schemas.openxmlformats.org/drawingml/2006/main">
          <a:schemeClr val="accent1">
            <a:lumMod val="20000"/>
            <a:lumOff val="80000"/>
            <a:alpha val="50000"/>
          </a:schemeClr>
        </a:solidFill>
        <a:ln xmlns:a="http://schemas.openxmlformats.org/drawingml/2006/main" w="12700" cap="flat" cmpd="sng" algn="ctr">
          <a:noFill/>
          <a:prstDash val="solid"/>
          <a:miter lim="800000"/>
        </a:ln>
        <a:effectLst xmlns:a="http://schemas.openxmlformats.org/drawingml/2006/main"/>
        <a:extLst xmlns:a="http://schemas.openxmlformats.org/drawingml/2006/main">
          <a:ext uri="{91240B29-F687-4F45-9708-019B960494DF}">
            <a14:hiddenLine xmlns:a14="http://schemas.microsoft.com/office/drawing/2010/main" w="12700" cap="flat" cmpd="sng" algn="ctr">
              <a:solidFill>
                <a:schemeClr val="accent1">
                  <a:shade val="50000"/>
                </a:schemeClr>
              </a:solidFill>
              <a:prstDash val="solid"/>
              <a:miter lim="800000"/>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relSizeAnchor>
  <cdr:relSizeAnchor xmlns:cdr="http://schemas.openxmlformats.org/drawingml/2006/chartDrawing">
    <cdr:from>
      <cdr:x>0.605</cdr:x>
      <cdr:y>0.035</cdr:y>
    </cdr:from>
    <cdr:to>
      <cdr:x>0.98</cdr:x>
      <cdr:y>0.0725</cdr:y>
    </cdr:to>
    <cdr:sp macro="" textlink="">
      <cdr:nvSpPr>
        <cdr:cNvPr id="5" name="Rechteck 4">
          <a:extLst xmlns:a="http://schemas.openxmlformats.org/drawingml/2006/main">
            <a:ext uri="{FF2B5EF4-FFF2-40B4-BE49-F238E27FC236}">
              <a16:creationId xmlns:a16="http://schemas.microsoft.com/office/drawing/2014/main" id="{42511BA2-E5F5-4AB0-B3BD-3EBDC92D9ECB}"/>
            </a:ext>
          </a:extLst>
        </cdr:cNvPr>
        <cdr:cNvSpPr/>
      </cdr:nvSpPr>
      <cdr:spPr>
        <a:xfrm xmlns:a="http://schemas.openxmlformats.org/drawingml/2006/main">
          <a:off x="6146800" y="177800"/>
          <a:ext cx="3810000" cy="190500"/>
        </a:xfrm>
        <a:prstGeom xmlns:a="http://schemas.openxmlformats.org/drawingml/2006/main" prst="rect">
          <a:avLst/>
        </a:prstGeom>
        <a:solidFill xmlns:a="http://schemas.openxmlformats.org/drawingml/2006/main">
          <a:srgbClr val="FFFFFF">
            <a:alpha val="50000"/>
          </a:srgbClr>
        </a:solidFill>
        <a:ln xmlns:a="http://schemas.openxmlformats.org/drawingml/2006/main" w="12700" cap="flat" cmpd="sng" algn="ctr">
          <a:noFill/>
          <a:prstDash val="solid"/>
          <a:miter lim="800000"/>
        </a:ln>
        <a:effectLst xmlns:a="http://schemas.openxmlformats.org/drawingml/2006/main"/>
        <a:extLst xmlns:a="http://schemas.openxmlformats.org/drawingml/2006/main">
          <a:ext uri="{91240B29-F687-4F45-9708-019B960494DF}">
            <a14:hiddenLine xmlns:a14="http://schemas.microsoft.com/office/drawing/2010/main" w="12700" cap="flat" cmpd="sng" algn="ctr">
              <a:solidFill>
                <a:schemeClr val="accent1">
                  <a:shade val="50000"/>
                </a:schemeClr>
              </a:solidFill>
              <a:prstDash val="solid"/>
              <a:miter lim="800000"/>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overflow"/>
        <a:lstStyle xmlns:a="http://schemas.openxmlformats.org/drawingml/2006/main"/>
        <a:p xmlns:a="http://schemas.openxmlformats.org/drawingml/2006/main">
          <a:r>
            <a:rPr lang="de-DE">
              <a:solidFill>
                <a:srgbClr val="000000"/>
              </a:solidFill>
            </a:rPr>
            <a:t>DSV17:	KundenServiceCenter (Vertrieb)</a:t>
          </a:r>
        </a:p>
        <a:p xmlns:a="http://schemas.openxmlformats.org/drawingml/2006/main">
          <a:r>
            <a:rPr lang="de-DE">
              <a:solidFill>
                <a:srgbClr val="000000"/>
              </a:solidFill>
            </a:rPr>
            <a:t>DSV08:	Fach- und Bildungsmedien entwickeln,umsetzen,bereitstellen (Fach- und Bildungsmedien)</a:t>
          </a:r>
        </a:p>
        <a:p xmlns:a="http://schemas.openxmlformats.org/drawingml/2006/main">
          <a:r>
            <a:rPr lang="de-DE">
              <a:solidFill>
                <a:srgbClr val="000000"/>
              </a:solidFill>
            </a:rPr>
            <a:t>DSV14:	Telefonie (Supply Chain)</a:t>
          </a:r>
        </a:p>
        <a:p xmlns:a="http://schemas.openxmlformats.org/drawingml/2006/main">
          <a:r>
            <a:rPr lang="de-DE">
              <a:solidFill>
                <a:srgbClr val="000000"/>
              </a:solidFill>
            </a:rPr>
            <a:t>DSV11:	Digitales Kundenportal bereitstellen dsv-gruppe.de (Vertrieb)</a:t>
          </a:r>
        </a:p>
        <a:p xmlns:a="http://schemas.openxmlformats.org/drawingml/2006/main">
          <a:r>
            <a:rPr lang="de-DE">
              <a:solidFill>
                <a:srgbClr val="000000"/>
              </a:solidFill>
            </a:rPr>
            <a:t>DSV12:	IT Betrieb durchführen (Organisation und IT)</a:t>
          </a:r>
        </a:p>
        <a:p xmlns:a="http://schemas.openxmlformats.org/drawingml/2006/main">
          <a:r>
            <a:rPr lang="de-DE">
              <a:solidFill>
                <a:srgbClr val="000000"/>
              </a:solidFill>
            </a:rPr>
            <a:t>DSV18:	Zentrale Benutzerverwaltung ZBV bereitstellen (Organisation und IT)</a:t>
          </a:r>
        </a:p>
        <a:p xmlns:a="http://schemas.openxmlformats.org/drawingml/2006/main">
          <a:r>
            <a:rPr lang="de-DE">
              <a:solidFill>
                <a:srgbClr val="000000"/>
              </a:solidFill>
            </a:rPr>
            <a:t>DSV01:	Zentraleinkauf durchführen (Supply Chain)</a:t>
          </a:r>
        </a:p>
        <a:p xmlns:a="http://schemas.openxmlformats.org/drawingml/2006/main">
          <a:r>
            <a:rPr lang="de-DE">
              <a:solidFill>
                <a:srgbClr val="000000"/>
              </a:solidFill>
            </a:rPr>
            <a:t>DSV19:	Bereitstellung EBIL</a:t>
          </a:r>
        </a:p>
        <a:p xmlns:a="http://schemas.openxmlformats.org/drawingml/2006/main">
          <a:r>
            <a:rPr lang="de-DE">
              <a:solidFill>
                <a:srgbClr val="000000"/>
              </a:solidFill>
            </a:rPr>
            <a:t>DSV03:	Post Ein- &amp; Ausgang, Poststelle durchführen (Supply Chain)</a:t>
          </a:r>
        </a:p>
        <a:p xmlns:a="http://schemas.openxmlformats.org/drawingml/2006/main">
          <a:r>
            <a:rPr lang="de-DE">
              <a:solidFill>
                <a:srgbClr val="000000"/>
              </a:solidFill>
            </a:rPr>
            <a:t>DSV02:	Technisches Gebäudemanagement (Supply Chain)</a:t>
          </a:r>
        </a:p>
        <a:p xmlns:a="http://schemas.openxmlformats.org/drawingml/2006/main">
          <a:r>
            <a:rPr lang="de-DE">
              <a:solidFill>
                <a:srgbClr val="000000"/>
              </a:solidFill>
            </a:rPr>
            <a:t>DSV05:	Debitoren und Zahlungsverkehr</a:t>
          </a:r>
        </a:p>
        <a:p xmlns:a="http://schemas.openxmlformats.org/drawingml/2006/main">
          <a:r>
            <a:rPr lang="de-DE">
              <a:solidFill>
                <a:srgbClr val="000000"/>
              </a:solidFill>
            </a:rPr>
            <a:t>DSV04:	Einlagensicherung bereitstellen</a:t>
          </a:r>
        </a:p>
        <a:p xmlns:a="http://schemas.openxmlformats.org/drawingml/2006/main">
          <a:r>
            <a:rPr lang="de-DE">
              <a:solidFill>
                <a:srgbClr val="000000"/>
              </a:solidFill>
            </a:rPr>
            <a:t>DSV13:	Logistik Warehouse und Transport</a:t>
          </a:r>
        </a:p>
        <a:p xmlns:a="http://schemas.openxmlformats.org/drawingml/2006/main">
          <a:r>
            <a:rPr lang="de-DE">
              <a:solidFill>
                <a:srgbClr val="000000"/>
              </a:solidFill>
            </a:rPr>
            <a:t>DSV10:	Auftragsverarbeitung und PIN-Druck (Payment)</a:t>
          </a:r>
        </a:p>
        <a:p xmlns:a="http://schemas.openxmlformats.org/drawingml/2006/main">
          <a:r>
            <a:rPr lang="de-DE">
              <a:solidFill>
                <a:srgbClr val="000000"/>
              </a:solidFill>
            </a:rPr>
            <a:t>DSV09:	SAP bereitstellen (Organisation und IT)</a:t>
          </a:r>
        </a:p>
        <a:p xmlns:a="http://schemas.openxmlformats.org/drawingml/2006/main">
          <a:r>
            <a:rPr lang="de-DE">
              <a:solidFill>
                <a:srgbClr val="000000"/>
              </a:solidFill>
            </a:rPr>
            <a:t>DSV07:	Kundenbetreuung, Akquise, Angebotserstellung durchführen (Vertrieb)</a:t>
          </a:r>
        </a:p>
        <a:p xmlns:a="http://schemas.openxmlformats.org/drawingml/2006/main">
          <a:r>
            <a:rPr lang="de-DE">
              <a:solidFill>
                <a:srgbClr val="000000"/>
              </a:solidFill>
            </a:rPr>
            <a:t>DSV06:	Entgeltabrechnung (Personal und Recht)</a:t>
          </a:r>
        </a:p>
        <a:p xmlns:a="http://schemas.openxmlformats.org/drawingml/2006/main">
          <a:endParaRPr lang="de-DE">
            <a:solidFill>
              <a:srgbClr val="000000"/>
            </a:solidFil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Eigene%20Dateien/Excel/Excelstammtisch/Materialien/20171204_Diagramme/Diagram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igene%20Dateien/Excel/Excelstammtisch/Sachen_verstecken/Sachen_verstecke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igene%20Dateien/&#220;bungsdateien/Excel/Diagramme/Progress%20Circle%20Gra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Rene"/>
      <sheetName val="2. Christian"/>
      <sheetName val="3. Christian a"/>
      <sheetName val="3. Christian b"/>
      <sheetName val="4. Angelika So soll es aussehen"/>
      <sheetName val="4. Angelika Daten für T."/>
      <sheetName val="5. Peter a"/>
      <sheetName val="5. Peter b"/>
      <sheetName val="6. Peter"/>
      <sheetName val="7. Peter"/>
      <sheetName val="8. Rene"/>
      <sheetName val="9. Rene Alterspyramide"/>
      <sheetName val="Diagramme"/>
    </sheetNames>
    <sheetDataSet>
      <sheetData sheetId="0"/>
      <sheetData sheetId="1"/>
      <sheetData sheetId="2"/>
      <sheetData sheetId="3"/>
      <sheetData sheetId="4"/>
      <sheetData sheetId="5"/>
      <sheetData sheetId="6">
        <row r="1">
          <cell r="N1">
            <v>4.1015237421866741</v>
          </cell>
        </row>
        <row r="2">
          <cell r="N2">
            <v>5.6723200689815707</v>
          </cell>
        </row>
        <row r="3">
          <cell r="N3">
            <v>0.78539816339744828</v>
          </cell>
        </row>
      </sheetData>
      <sheetData sheetId="7"/>
      <sheetData sheetId="8">
        <row r="3">
          <cell r="E3">
            <v>4</v>
          </cell>
        </row>
        <row r="4">
          <cell r="E4">
            <v>1</v>
          </cell>
        </row>
      </sheetData>
      <sheetData sheetId="9">
        <row r="17">
          <cell r="B17">
            <v>1</v>
          </cell>
        </row>
      </sheetData>
      <sheetData sheetId="10"/>
      <sheetData sheetId="11">
        <row r="12">
          <cell r="AD12" t="str">
            <v>Alterspyramide für das Jahr 2018</v>
          </cell>
        </row>
      </sheetData>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bank"/>
      <sheetName val="AGGREGAT_3"/>
      <sheetName val="Artikelpreise"/>
      <sheetName val="Fehler"/>
      <sheetName val="Etatkasse"/>
      <sheetName val="IP_NNE-Erlöse"/>
      <sheetName val="SVERWEIS_runden"/>
      <sheetName val="UVFAKT"/>
      <sheetName val="Interviewfragebogen BIA"/>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8">
          <cell r="F18">
            <v>1000</v>
          </cell>
        </row>
        <row r="35">
          <cell r="B35">
            <v>314</v>
          </cell>
        </row>
        <row r="36">
          <cell r="B36">
            <v>0</v>
          </cell>
        </row>
        <row r="41">
          <cell r="B41">
            <v>0</v>
          </cell>
          <cell r="C41">
            <v>0</v>
          </cell>
          <cell r="D41">
            <v>0</v>
          </cell>
          <cell r="E41">
            <v>0</v>
          </cell>
          <cell r="F41">
            <v>0</v>
          </cell>
          <cell r="G41">
            <v>0</v>
          </cell>
          <cell r="H41">
            <v>0</v>
          </cell>
        </row>
        <row r="44">
          <cell r="B44">
            <v>0</v>
          </cell>
          <cell r="C44">
            <v>0</v>
          </cell>
          <cell r="D44">
            <v>0</v>
          </cell>
          <cell r="E44">
            <v>0</v>
          </cell>
          <cell r="F44">
            <v>0</v>
          </cell>
          <cell r="G44">
            <v>0</v>
          </cell>
          <cell r="H44">
            <v>0</v>
          </cell>
        </row>
        <row r="55">
          <cell r="I55">
            <v>0</v>
          </cell>
        </row>
        <row r="56">
          <cell r="I56">
            <v>0</v>
          </cell>
        </row>
        <row r="58">
          <cell r="I58">
            <v>0</v>
          </cell>
        </row>
        <row r="59">
          <cell r="I59">
            <v>0</v>
          </cell>
        </row>
        <row r="61">
          <cell r="I61">
            <v>0</v>
          </cell>
        </row>
      </sheetData>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ess Circle Graph"/>
      <sheetName val="Sheet3"/>
      <sheetName val="CN"/>
    </sheetNames>
    <sheetDataSet>
      <sheetData sheetId="0">
        <row r="2">
          <cell r="A2" t="str">
            <v>Service Level%</v>
          </cell>
        </row>
      </sheetData>
      <sheetData sheetId="1">
        <row r="2">
          <cell r="A2" t="str">
            <v>Service Level%</v>
          </cell>
        </row>
      </sheetData>
      <sheetData sheetId="2"/>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eDaten_1" connectionId="1" xr16:uid="{CE6E7C82-AA3F-497D-B6BE-8FABDC31F2BA}" autoFormatId="16" applyNumberFormats="0" applyBorderFormats="0" applyFontFormats="0" applyPatternFormats="0" applyAlignmentFormats="0" applyWidthHeightFormats="0">
  <queryTableRefresh nextId="8" unboundColumnsRight="1">
    <queryTableFields count="6">
      <queryTableField id="1" name="Land[A 1] EU-Länder sind hellblau unterlegt" tableColumnId="1"/>
      <queryTableField id="2" name="Hauptstadt" tableColumnId="2"/>
      <queryTableField id="4" name="Einwohner (2017)[1]" tableColumnId="4"/>
      <queryTableField id="5" name="Einwohner pro km²[1]" tableColumnId="5"/>
      <queryTableField id="3" name="Fläche in km²" tableColumnId="3"/>
      <queryTableField id="7" dataBound="0" tableColumnId="6"/>
    </queryTableFields>
  </queryTableRefresh>
</queryTable>
</file>

<file path=xl/tables/_rels/table2.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90E5A0F-B9B9-4662-9A1A-07A97F545087}" name="Tabelle1" displayName="Tabelle1" ref="A1:E10" totalsRowShown="0">
  <autoFilter ref="A1:E10" xr:uid="{48EBED92-FCF1-4A2B-9656-79902DA560B0}"/>
  <tableColumns count="5">
    <tableColumn id="1" xr3:uid="{AD658F2B-83AD-4058-AFB4-C71A4D6831E4}" name="Panzerknacker"/>
    <tableColumn id="2" xr3:uid="{7A77F8F9-DBE6-422E-9D36-7E8E8CAA6C46}" name="Name deutsch"/>
    <tableColumn id="3" xr3:uid="{2B4D4D91-E4DD-4035-825F-CC848461C962}" name="Name englisch"/>
    <tableColumn id="4" xr3:uid="{727E1F95-A8AE-47CD-A800-85204329F9B8}" name="Nummer" dataDxfId="49"/>
    <tableColumn id="5" xr3:uid="{A61B5BDA-4AFC-4ABA-A600-91A4F426F181}" name="Gestohlen (in Mio)" dataDxfId="0"/>
  </tableColumns>
  <tableStyleInfo name="Tabellenformat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4297189-95AE-42EC-BDA9-E82F2B6BD9DB}" name="Länder_Europas" displayName="Länder_Europas" ref="A1:F49" tableType="queryTable" totalsRowCount="1">
  <autoFilter ref="A1:F48" xr:uid="{4B99AAD7-D829-4DC4-8749-0EE690A0126B}"/>
  <tableColumns count="6">
    <tableColumn id="1" xr3:uid="{C35DD417-88EF-43FF-B236-71686DC15C5B}" uniqueName="1" name="Land[A 1] EU-Länder sind hellblau unterlegt" totalsRowLabel="Ergebnis" queryTableFieldId="1" dataDxfId="6"/>
    <tableColumn id="2" xr3:uid="{032CB747-AA15-4F5D-8329-405AF05621DF}" uniqueName="2" name="Hauptstadt" queryTableFieldId="2" dataDxfId="5"/>
    <tableColumn id="4" xr3:uid="{4D2138F3-A44F-4C68-BB92-9B5685E279D1}" uniqueName="4" name="Einwohner (2017)[1]" queryTableFieldId="4" dataDxfId="4"/>
    <tableColumn id="5" xr3:uid="{8F85E1F5-C4A4-4B0D-ACE8-5111A399C0F7}" uniqueName="5" name="Einwohner pro km²[1]" queryTableFieldId="5"/>
    <tableColumn id="3" xr3:uid="{728C5032-E8B1-470F-8C23-72EA5AA73D69}" uniqueName="3" name="Fläche in km²" totalsRowFunction="sum" queryTableFieldId="3" dataDxfId="3" totalsRowDxfId="2"/>
    <tableColumn id="6" xr3:uid="{A558E33B-680E-4F49-81B7-AEA26EE9E616}" uniqueName="6" name="Fläche in %" totalsRowFunction="count" queryTableFieldId="7" dataDxfId="1" dataCellStyle="Prozent">
      <calculatedColumnFormula>Länder_Europas[[#This Row],[Fläche in km²]]/Länder_Europas[[#Totals],[Fläche in km²]]</calculatedColumnFormula>
    </tableColumn>
  </tableColumns>
  <tableStyleInfo name="TableStyleMedium7"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control" Target="../activeX/activeX1.xml"/></Relationships>
</file>

<file path=xl/worksheets/_rels/sheet7.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A76B1-AFBB-415D-8CBF-1819F0C487FD}">
  <sheetPr codeName="Tabelle1"/>
  <dimension ref="B2:B3"/>
  <sheetViews>
    <sheetView workbookViewId="0">
      <selection activeCell="B2" sqref="B2"/>
    </sheetView>
  </sheetViews>
  <sheetFormatPr baseColWidth="10" defaultRowHeight="14.25"/>
  <cols>
    <col min="1" max="1" width="21" customWidth="1"/>
    <col min="2" max="2" width="27.75" customWidth="1"/>
  </cols>
  <sheetData>
    <row r="2" spans="2:2" ht="35.25" customHeight="1">
      <c r="B2" s="2">
        <v>1234567890</v>
      </c>
    </row>
    <row r="3" spans="2:2">
      <c r="B3" s="1"/>
    </row>
  </sheetData>
  <pageMargins left="0.7" right="0.7" top="0.78740157499999996" bottom="0.78740157499999996"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3CF4D-A8D4-424F-B92C-65CF3A90C951}">
  <sheetPr codeName="Tabelle10"/>
  <dimension ref="A1:I42"/>
  <sheetViews>
    <sheetView workbookViewId="0">
      <selection activeCell="I17" sqref="I17"/>
    </sheetView>
  </sheetViews>
  <sheetFormatPr baseColWidth="10" defaultRowHeight="14.25"/>
  <sheetData>
    <row r="1" spans="1:9">
      <c r="A1" t="s">
        <v>146</v>
      </c>
      <c r="B1" t="s">
        <v>147</v>
      </c>
      <c r="C1">
        <v>0.16666666666666666</v>
      </c>
      <c r="D1">
        <v>1</v>
      </c>
      <c r="E1">
        <v>2</v>
      </c>
      <c r="F1">
        <v>3</v>
      </c>
      <c r="G1">
        <v>4</v>
      </c>
      <c r="H1">
        <v>5</v>
      </c>
      <c r="I1">
        <v>10</v>
      </c>
    </row>
    <row r="2" spans="1:9">
      <c r="A2" t="s">
        <v>148</v>
      </c>
      <c r="B2" t="s">
        <v>149</v>
      </c>
      <c r="C2">
        <v>0</v>
      </c>
      <c r="D2">
        <v>0</v>
      </c>
      <c r="E2">
        <v>0</v>
      </c>
    </row>
    <row r="3" spans="1:9">
      <c r="A3" t="s">
        <v>150</v>
      </c>
      <c r="B3" t="s">
        <v>151</v>
      </c>
      <c r="C3">
        <v>0</v>
      </c>
      <c r="D3">
        <v>30</v>
      </c>
      <c r="E3">
        <v>60</v>
      </c>
      <c r="F3">
        <v>90</v>
      </c>
      <c r="G3">
        <v>120</v>
      </c>
      <c r="H3">
        <v>150</v>
      </c>
      <c r="I3">
        <v>300</v>
      </c>
    </row>
    <row r="4" spans="1:9">
      <c r="A4" t="s">
        <v>152</v>
      </c>
      <c r="B4" t="s">
        <v>153</v>
      </c>
      <c r="C4">
        <v>0</v>
      </c>
      <c r="D4">
        <v>0</v>
      </c>
      <c r="E4">
        <v>0</v>
      </c>
      <c r="F4">
        <v>0</v>
      </c>
      <c r="G4">
        <v>0</v>
      </c>
      <c r="H4">
        <v>0</v>
      </c>
      <c r="I4">
        <v>0</v>
      </c>
    </row>
    <row r="5" spans="1:9">
      <c r="A5" t="s">
        <v>154</v>
      </c>
      <c r="B5" t="s">
        <v>155</v>
      </c>
      <c r="C5">
        <v>0</v>
      </c>
      <c r="D5">
        <v>3</v>
      </c>
      <c r="E5">
        <v>10</v>
      </c>
      <c r="F5">
        <v>23</v>
      </c>
      <c r="G5">
        <v>40</v>
      </c>
      <c r="H5">
        <v>63</v>
      </c>
      <c r="I5">
        <v>200</v>
      </c>
    </row>
    <row r="6" spans="1:9">
      <c r="A6" t="s">
        <v>156</v>
      </c>
      <c r="B6" t="s">
        <v>157</v>
      </c>
      <c r="C6">
        <v>0</v>
      </c>
      <c r="D6">
        <v>0</v>
      </c>
      <c r="E6">
        <v>0</v>
      </c>
      <c r="F6">
        <v>0</v>
      </c>
      <c r="G6">
        <v>0</v>
      </c>
      <c r="H6">
        <v>0</v>
      </c>
      <c r="I6">
        <v>0</v>
      </c>
    </row>
    <row r="7" spans="1:9">
      <c r="A7" t="s">
        <v>158</v>
      </c>
      <c r="B7" t="s">
        <v>159</v>
      </c>
      <c r="C7">
        <v>0</v>
      </c>
      <c r="D7">
        <v>0</v>
      </c>
      <c r="E7">
        <v>0</v>
      </c>
      <c r="F7">
        <v>0</v>
      </c>
      <c r="G7">
        <v>0</v>
      </c>
      <c r="H7">
        <v>0</v>
      </c>
      <c r="I7">
        <v>0</v>
      </c>
    </row>
    <row r="8" spans="1:9">
      <c r="A8" t="s">
        <v>160</v>
      </c>
      <c r="B8" t="s">
        <v>161</v>
      </c>
      <c r="C8">
        <v>0</v>
      </c>
      <c r="D8">
        <v>0</v>
      </c>
      <c r="E8">
        <v>0</v>
      </c>
      <c r="F8">
        <v>0</v>
      </c>
      <c r="G8">
        <v>0</v>
      </c>
      <c r="H8">
        <v>0</v>
      </c>
      <c r="I8">
        <v>0</v>
      </c>
    </row>
    <row r="9" spans="1:9">
      <c r="A9" t="s">
        <v>162</v>
      </c>
      <c r="B9" t="s">
        <v>163</v>
      </c>
      <c r="C9">
        <v>2</v>
      </c>
      <c r="D9">
        <v>2</v>
      </c>
      <c r="E9">
        <v>2</v>
      </c>
      <c r="F9">
        <v>2</v>
      </c>
      <c r="G9">
        <v>2</v>
      </c>
      <c r="H9">
        <v>2</v>
      </c>
      <c r="I9">
        <v>2</v>
      </c>
    </row>
    <row r="10" spans="1:9">
      <c r="A10" t="s">
        <v>164</v>
      </c>
      <c r="B10" t="s">
        <v>165</v>
      </c>
      <c r="C10">
        <v>0</v>
      </c>
      <c r="D10">
        <v>0</v>
      </c>
      <c r="E10">
        <v>0</v>
      </c>
      <c r="F10">
        <v>0</v>
      </c>
      <c r="G10">
        <v>0</v>
      </c>
      <c r="H10">
        <v>0</v>
      </c>
      <c r="I10">
        <v>0</v>
      </c>
    </row>
    <row r="11" spans="1:9">
      <c r="A11" t="s">
        <v>166</v>
      </c>
      <c r="B11" t="s">
        <v>167</v>
      </c>
      <c r="C11">
        <v>0</v>
      </c>
      <c r="D11">
        <v>0</v>
      </c>
      <c r="E11">
        <v>0</v>
      </c>
      <c r="F11">
        <v>0</v>
      </c>
      <c r="G11">
        <v>0</v>
      </c>
      <c r="H11">
        <v>0</v>
      </c>
      <c r="I11">
        <v>0</v>
      </c>
    </row>
    <row r="12" spans="1:9">
      <c r="A12" t="s">
        <v>168</v>
      </c>
      <c r="B12" t="s">
        <v>169</v>
      </c>
      <c r="C12">
        <v>0</v>
      </c>
      <c r="D12">
        <v>0</v>
      </c>
      <c r="E12">
        <v>0</v>
      </c>
      <c r="F12">
        <v>0</v>
      </c>
      <c r="G12">
        <v>0</v>
      </c>
      <c r="H12">
        <v>0</v>
      </c>
      <c r="I12">
        <v>20</v>
      </c>
    </row>
    <row r="13" spans="1:9">
      <c r="A13" t="s">
        <v>170</v>
      </c>
      <c r="B13" t="s">
        <v>171</v>
      </c>
      <c r="C13">
        <v>0</v>
      </c>
      <c r="D13">
        <v>0</v>
      </c>
      <c r="E13">
        <v>0</v>
      </c>
      <c r="F13">
        <v>0</v>
      </c>
      <c r="G13">
        <v>0</v>
      </c>
      <c r="H13">
        <v>0</v>
      </c>
      <c r="I13">
        <v>0</v>
      </c>
    </row>
    <row r="14" spans="1:9">
      <c r="A14" t="s">
        <v>172</v>
      </c>
      <c r="B14" t="s">
        <v>173</v>
      </c>
      <c r="C14">
        <v>0</v>
      </c>
      <c r="D14">
        <v>0</v>
      </c>
      <c r="E14">
        <v>0</v>
      </c>
      <c r="F14">
        <v>0</v>
      </c>
      <c r="G14">
        <v>0</v>
      </c>
      <c r="H14">
        <v>0</v>
      </c>
      <c r="I14">
        <v>0</v>
      </c>
    </row>
    <row r="15" spans="1:9">
      <c r="A15" t="s">
        <v>174</v>
      </c>
      <c r="B15" t="s">
        <v>175</v>
      </c>
      <c r="C15">
        <v>18</v>
      </c>
      <c r="D15">
        <v>37</v>
      </c>
      <c r="E15">
        <v>73</v>
      </c>
      <c r="F15">
        <v>110</v>
      </c>
      <c r="G15">
        <v>146</v>
      </c>
      <c r="H15">
        <v>183</v>
      </c>
      <c r="I15">
        <v>365</v>
      </c>
    </row>
    <row r="16" spans="1:9">
      <c r="A16" t="s">
        <v>176</v>
      </c>
      <c r="B16" t="s">
        <v>177</v>
      </c>
      <c r="C16">
        <v>0</v>
      </c>
      <c r="D16">
        <v>0</v>
      </c>
      <c r="E16">
        <v>0</v>
      </c>
      <c r="F16">
        <v>0</v>
      </c>
      <c r="G16">
        <v>0</v>
      </c>
      <c r="H16">
        <v>0</v>
      </c>
      <c r="I16">
        <v>0</v>
      </c>
    </row>
    <row r="17" spans="1:9">
      <c r="A17" t="s">
        <v>178</v>
      </c>
      <c r="B17" t="s">
        <v>179</v>
      </c>
      <c r="C17">
        <v>0</v>
      </c>
      <c r="D17">
        <v>0</v>
      </c>
      <c r="E17">
        <v>20</v>
      </c>
      <c r="F17">
        <v>20</v>
      </c>
      <c r="G17">
        <v>20</v>
      </c>
      <c r="H17">
        <v>20</v>
      </c>
      <c r="I17">
        <v>50</v>
      </c>
    </row>
    <row r="18" spans="1:9">
      <c r="A18" t="s">
        <v>180</v>
      </c>
      <c r="B18" t="s">
        <v>181</v>
      </c>
      <c r="C18">
        <v>0</v>
      </c>
      <c r="D18">
        <v>0</v>
      </c>
      <c r="E18">
        <v>0</v>
      </c>
      <c r="F18">
        <v>0</v>
      </c>
      <c r="G18">
        <v>0</v>
      </c>
      <c r="H18">
        <v>0</v>
      </c>
      <c r="I18">
        <v>520</v>
      </c>
    </row>
    <row r="20" spans="1:9">
      <c r="A20" t="s">
        <v>146</v>
      </c>
      <c r="B20" t="s">
        <v>182</v>
      </c>
      <c r="C20" t="s">
        <v>183</v>
      </c>
      <c r="D20" t="s">
        <v>184</v>
      </c>
      <c r="F20" t="s">
        <v>185</v>
      </c>
    </row>
    <row r="21" spans="1:9">
      <c r="A21" t="s">
        <v>148</v>
      </c>
      <c r="B21" t="s">
        <v>149</v>
      </c>
      <c r="C21">
        <v>0</v>
      </c>
      <c r="D21">
        <v>8.3333333333333329E-2</v>
      </c>
      <c r="F21">
        <v>0</v>
      </c>
    </row>
    <row r="22" spans="1:9">
      <c r="A22" t="s">
        <v>150</v>
      </c>
      <c r="B22" t="s">
        <v>151</v>
      </c>
      <c r="C22">
        <v>10</v>
      </c>
      <c r="D22">
        <v>1.25</v>
      </c>
      <c r="F22">
        <v>200</v>
      </c>
    </row>
    <row r="23" spans="1:9">
      <c r="A23" t="s">
        <v>152</v>
      </c>
      <c r="B23" t="s">
        <v>153</v>
      </c>
      <c r="C23">
        <v>0</v>
      </c>
      <c r="D23">
        <v>0.16666666666666666</v>
      </c>
      <c r="F23">
        <v>500</v>
      </c>
    </row>
    <row r="24" spans="1:9">
      <c r="A24" t="s">
        <v>154</v>
      </c>
      <c r="B24" t="s">
        <v>155</v>
      </c>
      <c r="C24">
        <v>10</v>
      </c>
      <c r="D24">
        <v>1.5</v>
      </c>
      <c r="F24">
        <v>1000</v>
      </c>
    </row>
    <row r="25" spans="1:9">
      <c r="A25" t="s">
        <v>156</v>
      </c>
      <c r="B25" t="s">
        <v>157</v>
      </c>
      <c r="C25">
        <v>0</v>
      </c>
      <c r="D25">
        <v>0.25</v>
      </c>
      <c r="F25">
        <v>2000</v>
      </c>
    </row>
    <row r="26" spans="1:9">
      <c r="A26" t="s">
        <v>158</v>
      </c>
      <c r="B26" t="s">
        <v>159</v>
      </c>
      <c r="C26">
        <v>0</v>
      </c>
      <c r="D26">
        <v>0.33333333333333331</v>
      </c>
    </row>
    <row r="27" spans="1:9">
      <c r="A27" t="s">
        <v>160</v>
      </c>
      <c r="B27" t="s">
        <v>161</v>
      </c>
      <c r="C27">
        <v>0</v>
      </c>
      <c r="D27">
        <v>0.41666666666666669</v>
      </c>
    </row>
    <row r="28" spans="1:9">
      <c r="A28" t="s">
        <v>162</v>
      </c>
      <c r="B28" t="s">
        <v>163</v>
      </c>
      <c r="C28">
        <v>0.16666666666666666</v>
      </c>
      <c r="D28">
        <v>0.5</v>
      </c>
    </row>
    <row r="29" spans="1:9">
      <c r="A29" t="s">
        <v>164</v>
      </c>
      <c r="B29" t="s">
        <v>165</v>
      </c>
      <c r="C29">
        <v>0</v>
      </c>
      <c r="D29">
        <v>0.5</v>
      </c>
    </row>
    <row r="30" spans="1:9">
      <c r="A30" t="s">
        <v>166</v>
      </c>
      <c r="B30" t="s">
        <v>167</v>
      </c>
      <c r="C30">
        <v>0</v>
      </c>
      <c r="D30">
        <v>0.58333333333333337</v>
      </c>
    </row>
    <row r="31" spans="1:9">
      <c r="A31" t="s">
        <v>168</v>
      </c>
      <c r="B31" t="s">
        <v>169</v>
      </c>
      <c r="C31">
        <v>10</v>
      </c>
      <c r="D31">
        <v>0.33333333333333331</v>
      </c>
    </row>
    <row r="32" spans="1:9">
      <c r="A32" t="s">
        <v>170</v>
      </c>
      <c r="B32" t="s">
        <v>171</v>
      </c>
      <c r="C32">
        <v>0</v>
      </c>
      <c r="D32">
        <v>0.66666666666666663</v>
      </c>
    </row>
    <row r="33" spans="1:4">
      <c r="A33" t="s">
        <v>172</v>
      </c>
      <c r="B33" t="s">
        <v>173</v>
      </c>
      <c r="C33">
        <v>0</v>
      </c>
      <c r="D33">
        <v>0.75</v>
      </c>
    </row>
    <row r="34" spans="1:4">
      <c r="A34" t="s">
        <v>174</v>
      </c>
      <c r="B34" t="s">
        <v>175</v>
      </c>
      <c r="C34">
        <v>10</v>
      </c>
      <c r="D34">
        <v>1.75</v>
      </c>
    </row>
    <row r="35" spans="1:4">
      <c r="A35" t="s">
        <v>176</v>
      </c>
      <c r="B35" t="s">
        <v>177</v>
      </c>
      <c r="C35">
        <v>0</v>
      </c>
      <c r="D35">
        <v>0.83333333333333337</v>
      </c>
    </row>
    <row r="36" spans="1:4">
      <c r="A36" t="s">
        <v>178</v>
      </c>
      <c r="B36" t="s">
        <v>179</v>
      </c>
      <c r="C36">
        <v>10</v>
      </c>
      <c r="D36">
        <v>0.66666666666666663</v>
      </c>
    </row>
    <row r="37" spans="1:4">
      <c r="A37" t="s">
        <v>180</v>
      </c>
      <c r="B37" t="s">
        <v>181</v>
      </c>
      <c r="C37">
        <v>0</v>
      </c>
      <c r="D37">
        <v>2.1</v>
      </c>
    </row>
    <row r="38" spans="1:4">
      <c r="A38" t="s">
        <v>186</v>
      </c>
      <c r="B38" t="s">
        <v>186</v>
      </c>
      <c r="C38">
        <v>0</v>
      </c>
      <c r="D38">
        <v>0.5</v>
      </c>
    </row>
    <row r="39" spans="1:4">
      <c r="A39" t="s">
        <v>187</v>
      </c>
      <c r="B39" t="s">
        <v>187</v>
      </c>
      <c r="C39">
        <v>0</v>
      </c>
      <c r="D39">
        <v>1.5</v>
      </c>
    </row>
    <row r="40" spans="1:4">
      <c r="A40" t="s">
        <v>188</v>
      </c>
      <c r="B40" t="s">
        <v>188</v>
      </c>
      <c r="C40">
        <v>0</v>
      </c>
      <c r="D40">
        <v>2.5</v>
      </c>
    </row>
    <row r="41" spans="1:4">
      <c r="A41" t="s">
        <v>189</v>
      </c>
      <c r="B41" t="s">
        <v>189</v>
      </c>
      <c r="C41">
        <v>0</v>
      </c>
      <c r="D41">
        <v>3.5</v>
      </c>
    </row>
    <row r="42" spans="1:4">
      <c r="A42" t="s">
        <v>190</v>
      </c>
      <c r="B42" t="s">
        <v>190</v>
      </c>
      <c r="C42">
        <v>0</v>
      </c>
      <c r="D42">
        <v>4.5</v>
      </c>
    </row>
  </sheetData>
  <conditionalFormatting sqref="C2:I19">
    <cfRule type="cellIs" dxfId="47" priority="1" stopIfTrue="1" operator="greaterThanOrEqual">
      <formula>2000</formula>
    </cfRule>
    <cfRule type="cellIs" dxfId="46" priority="2" stopIfTrue="1" operator="greaterThanOrEqual">
      <formula>1000</formula>
    </cfRule>
    <cfRule type="cellIs" dxfId="45" priority="3" stopIfTrue="1" operator="greaterThanOrEqual">
      <formula>500</formula>
    </cfRule>
    <cfRule type="cellIs" dxfId="44" priority="4" stopIfTrue="1" operator="greaterThanOrEqual">
      <formula>200</formula>
    </cfRule>
    <cfRule type="cellIs" dxfId="43" priority="5" stopIfTrue="1" operator="greaterThanOrEqual">
      <formula>0</formula>
    </cfRule>
  </conditionalFormatting>
  <pageMargins left="0.7" right="0.7" top="0.78740157499999996" bottom="0.78740157499999996"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8ED0A-CF3D-412D-9E68-F76ED4419510}">
  <sheetPr codeName="Tabelle11"/>
  <dimension ref="A1:K46"/>
  <sheetViews>
    <sheetView zoomScale="110" zoomScaleNormal="110" workbookViewId="0">
      <selection activeCell="G1" sqref="G1:I1"/>
    </sheetView>
  </sheetViews>
  <sheetFormatPr baseColWidth="10" defaultRowHeight="12.75"/>
  <cols>
    <col min="1" max="1" width="8.875" style="70" customWidth="1"/>
    <col min="2" max="2" width="15.875" style="70" customWidth="1"/>
    <col min="3" max="3" width="19" style="70" customWidth="1"/>
    <col min="4" max="4" width="14.25" style="70" bestFit="1" customWidth="1"/>
    <col min="5" max="5" width="18.25" style="70" customWidth="1"/>
    <col min="6" max="6" width="28.125" style="70" customWidth="1"/>
    <col min="7" max="7" width="19.375" style="70" customWidth="1"/>
    <col min="8" max="8" width="23.875" style="70" customWidth="1"/>
    <col min="9" max="10" width="14.5" style="70" customWidth="1"/>
    <col min="11" max="16384" width="11" style="70"/>
  </cols>
  <sheetData>
    <row r="1" spans="1:11">
      <c r="B1" s="70" t="s">
        <v>191</v>
      </c>
    </row>
    <row r="2" spans="1:11">
      <c r="A2" s="70" t="s">
        <v>183</v>
      </c>
      <c r="B2" s="71" t="s">
        <v>192</v>
      </c>
      <c r="C2" s="71" t="s">
        <v>193</v>
      </c>
      <c r="D2" s="71" t="s">
        <v>194</v>
      </c>
      <c r="E2" s="71" t="s">
        <v>195</v>
      </c>
      <c r="F2" s="71" t="s">
        <v>196</v>
      </c>
      <c r="G2" s="71" t="s">
        <v>197</v>
      </c>
      <c r="H2" s="71" t="s">
        <v>198</v>
      </c>
      <c r="I2" s="71" t="s">
        <v>199</v>
      </c>
    </row>
    <row r="3" spans="1:11">
      <c r="A3" s="72">
        <f ca="1">DATE(YEAR(TODAY()),1,1)</f>
        <v>43831</v>
      </c>
      <c r="B3" s="73">
        <f ca="1">$A3</f>
        <v>43831</v>
      </c>
      <c r="C3" s="74">
        <f t="shared" ref="C3:I3" ca="1" si="0">$A3</f>
        <v>43831</v>
      </c>
      <c r="D3" s="75">
        <f t="shared" ca="1" si="0"/>
        <v>43831</v>
      </c>
      <c r="E3" s="76">
        <f t="shared" ca="1" si="0"/>
        <v>43831</v>
      </c>
      <c r="F3" s="77">
        <f t="shared" ca="1" si="0"/>
        <v>43831</v>
      </c>
      <c r="G3" s="78">
        <f t="shared" ca="1" si="0"/>
        <v>43831</v>
      </c>
      <c r="H3" s="79">
        <f t="shared" ca="1" si="0"/>
        <v>43831</v>
      </c>
      <c r="I3" s="80">
        <f t="shared" ca="1" si="0"/>
        <v>43831</v>
      </c>
      <c r="K3" s="72"/>
    </row>
    <row r="4" spans="1:11">
      <c r="A4" s="72">
        <f ca="1">EDATE(A3,1)</f>
        <v>43862</v>
      </c>
      <c r="B4" s="73">
        <f t="shared" ref="B4:I14" ca="1" si="1">$A4</f>
        <v>43862</v>
      </c>
      <c r="C4" s="74">
        <f t="shared" ca="1" si="1"/>
        <v>43862</v>
      </c>
      <c r="D4" s="75">
        <f t="shared" ca="1" si="1"/>
        <v>43862</v>
      </c>
      <c r="E4" s="76">
        <f t="shared" ca="1" si="1"/>
        <v>43862</v>
      </c>
      <c r="F4" s="77">
        <f t="shared" ca="1" si="1"/>
        <v>43862</v>
      </c>
      <c r="G4" s="78">
        <f t="shared" ca="1" si="1"/>
        <v>43862</v>
      </c>
      <c r="H4" s="79">
        <f t="shared" ca="1" si="1"/>
        <v>43862</v>
      </c>
      <c r="I4" s="80">
        <f t="shared" ca="1" si="1"/>
        <v>43862</v>
      </c>
      <c r="K4" s="72"/>
    </row>
    <row r="5" spans="1:11">
      <c r="A5" s="72">
        <f t="shared" ref="A5:A14" ca="1" si="2">EDATE(A4,1)</f>
        <v>43891</v>
      </c>
      <c r="B5" s="73">
        <f t="shared" ca="1" si="1"/>
        <v>43891</v>
      </c>
      <c r="C5" s="74">
        <f t="shared" ca="1" si="1"/>
        <v>43891</v>
      </c>
      <c r="D5" s="75">
        <f t="shared" ca="1" si="1"/>
        <v>43891</v>
      </c>
      <c r="E5" s="76">
        <f t="shared" ca="1" si="1"/>
        <v>43891</v>
      </c>
      <c r="F5" s="77">
        <f t="shared" ca="1" si="1"/>
        <v>43891</v>
      </c>
      <c r="G5" s="78">
        <f t="shared" ca="1" si="1"/>
        <v>43891</v>
      </c>
      <c r="H5" s="79">
        <f t="shared" ca="1" si="1"/>
        <v>43891</v>
      </c>
      <c r="I5" s="80">
        <f t="shared" ca="1" si="1"/>
        <v>43891</v>
      </c>
      <c r="K5" s="72"/>
    </row>
    <row r="6" spans="1:11">
      <c r="A6" s="72">
        <f t="shared" ca="1" si="2"/>
        <v>43922</v>
      </c>
      <c r="B6" s="73">
        <f t="shared" ca="1" si="1"/>
        <v>43922</v>
      </c>
      <c r="C6" s="74">
        <f t="shared" ca="1" si="1"/>
        <v>43922</v>
      </c>
      <c r="D6" s="75">
        <f t="shared" ca="1" si="1"/>
        <v>43922</v>
      </c>
      <c r="E6" s="76">
        <f t="shared" ca="1" si="1"/>
        <v>43922</v>
      </c>
      <c r="F6" s="77">
        <f t="shared" ca="1" si="1"/>
        <v>43922</v>
      </c>
      <c r="G6" s="78">
        <f t="shared" ca="1" si="1"/>
        <v>43922</v>
      </c>
      <c r="H6" s="79">
        <f t="shared" ca="1" si="1"/>
        <v>43922</v>
      </c>
      <c r="I6" s="80">
        <f t="shared" ca="1" si="1"/>
        <v>43922</v>
      </c>
      <c r="K6" s="72"/>
    </row>
    <row r="7" spans="1:11">
      <c r="A7" s="72">
        <f t="shared" ca="1" si="2"/>
        <v>43952</v>
      </c>
      <c r="B7" s="73">
        <f t="shared" ca="1" si="1"/>
        <v>43952</v>
      </c>
      <c r="C7" s="74">
        <f t="shared" ca="1" si="1"/>
        <v>43952</v>
      </c>
      <c r="D7" s="75">
        <f t="shared" ca="1" si="1"/>
        <v>43952</v>
      </c>
      <c r="E7" s="76">
        <f t="shared" ca="1" si="1"/>
        <v>43952</v>
      </c>
      <c r="F7" s="77">
        <f t="shared" ca="1" si="1"/>
        <v>43952</v>
      </c>
      <c r="G7" s="78">
        <f t="shared" ca="1" si="1"/>
        <v>43952</v>
      </c>
      <c r="H7" s="79">
        <f t="shared" ca="1" si="1"/>
        <v>43952</v>
      </c>
      <c r="I7" s="80">
        <f t="shared" ca="1" si="1"/>
        <v>43952</v>
      </c>
      <c r="K7" s="72"/>
    </row>
    <row r="8" spans="1:11">
      <c r="A8" s="72">
        <f t="shared" ca="1" si="2"/>
        <v>43983</v>
      </c>
      <c r="B8" s="73">
        <f t="shared" ca="1" si="1"/>
        <v>43983</v>
      </c>
      <c r="C8" s="74">
        <f t="shared" ca="1" si="1"/>
        <v>43983</v>
      </c>
      <c r="D8" s="75">
        <f t="shared" ca="1" si="1"/>
        <v>43983</v>
      </c>
      <c r="E8" s="76">
        <f t="shared" ca="1" si="1"/>
        <v>43983</v>
      </c>
      <c r="F8" s="77">
        <f t="shared" ca="1" si="1"/>
        <v>43983</v>
      </c>
      <c r="G8" s="78">
        <f t="shared" ca="1" si="1"/>
        <v>43983</v>
      </c>
      <c r="H8" s="79">
        <f t="shared" ca="1" si="1"/>
        <v>43983</v>
      </c>
      <c r="I8" s="80">
        <f t="shared" ca="1" si="1"/>
        <v>43983</v>
      </c>
      <c r="K8" s="72"/>
    </row>
    <row r="9" spans="1:11">
      <c r="A9" s="72">
        <f t="shared" ca="1" si="2"/>
        <v>44013</v>
      </c>
      <c r="B9" s="73">
        <f t="shared" ca="1" si="1"/>
        <v>44013</v>
      </c>
      <c r="C9" s="74">
        <f t="shared" ca="1" si="1"/>
        <v>44013</v>
      </c>
      <c r="D9" s="75">
        <f t="shared" ca="1" si="1"/>
        <v>44013</v>
      </c>
      <c r="E9" s="76">
        <f t="shared" ca="1" si="1"/>
        <v>44013</v>
      </c>
      <c r="F9" s="77">
        <f t="shared" ca="1" si="1"/>
        <v>44013</v>
      </c>
      <c r="G9" s="78">
        <f t="shared" ca="1" si="1"/>
        <v>44013</v>
      </c>
      <c r="H9" s="79">
        <f t="shared" ca="1" si="1"/>
        <v>44013</v>
      </c>
      <c r="I9" s="80">
        <f t="shared" ca="1" si="1"/>
        <v>44013</v>
      </c>
      <c r="K9" s="72"/>
    </row>
    <row r="10" spans="1:11">
      <c r="A10" s="72">
        <f t="shared" ca="1" si="2"/>
        <v>44044</v>
      </c>
      <c r="B10" s="73">
        <f t="shared" ca="1" si="1"/>
        <v>44044</v>
      </c>
      <c r="C10" s="74">
        <f t="shared" ca="1" si="1"/>
        <v>44044</v>
      </c>
      <c r="D10" s="75">
        <f t="shared" ca="1" si="1"/>
        <v>44044</v>
      </c>
      <c r="E10" s="76">
        <f t="shared" ca="1" si="1"/>
        <v>44044</v>
      </c>
      <c r="F10" s="77">
        <f t="shared" ca="1" si="1"/>
        <v>44044</v>
      </c>
      <c r="G10" s="78">
        <f t="shared" ca="1" si="1"/>
        <v>44044</v>
      </c>
      <c r="H10" s="79">
        <f t="shared" ca="1" si="1"/>
        <v>44044</v>
      </c>
      <c r="I10" s="80">
        <f t="shared" ca="1" si="1"/>
        <v>44044</v>
      </c>
      <c r="K10" s="72"/>
    </row>
    <row r="11" spans="1:11">
      <c r="A11" s="72">
        <f t="shared" ca="1" si="2"/>
        <v>44075</v>
      </c>
      <c r="B11" s="73">
        <f t="shared" ca="1" si="1"/>
        <v>44075</v>
      </c>
      <c r="C11" s="74">
        <f t="shared" ca="1" si="1"/>
        <v>44075</v>
      </c>
      <c r="D11" s="75">
        <f t="shared" ca="1" si="1"/>
        <v>44075</v>
      </c>
      <c r="E11" s="76">
        <f t="shared" ca="1" si="1"/>
        <v>44075</v>
      </c>
      <c r="F11" s="77">
        <f t="shared" ca="1" si="1"/>
        <v>44075</v>
      </c>
      <c r="G11" s="78">
        <f t="shared" ca="1" si="1"/>
        <v>44075</v>
      </c>
      <c r="H11" s="79">
        <f t="shared" ca="1" si="1"/>
        <v>44075</v>
      </c>
      <c r="I11" s="80">
        <f t="shared" ca="1" si="1"/>
        <v>44075</v>
      </c>
      <c r="K11" s="72"/>
    </row>
    <row r="12" spans="1:11">
      <c r="A12" s="72">
        <f t="shared" ca="1" si="2"/>
        <v>44105</v>
      </c>
      <c r="B12" s="73">
        <f t="shared" ca="1" si="1"/>
        <v>44105</v>
      </c>
      <c r="C12" s="74">
        <f t="shared" ca="1" si="1"/>
        <v>44105</v>
      </c>
      <c r="D12" s="75">
        <f t="shared" ca="1" si="1"/>
        <v>44105</v>
      </c>
      <c r="E12" s="76">
        <f t="shared" ca="1" si="1"/>
        <v>44105</v>
      </c>
      <c r="F12" s="77">
        <f t="shared" ca="1" si="1"/>
        <v>44105</v>
      </c>
      <c r="G12" s="78">
        <f t="shared" ca="1" si="1"/>
        <v>44105</v>
      </c>
      <c r="H12" s="79">
        <f t="shared" ca="1" si="1"/>
        <v>44105</v>
      </c>
      <c r="I12" s="80">
        <f t="shared" ca="1" si="1"/>
        <v>44105</v>
      </c>
      <c r="K12" s="72"/>
    </row>
    <row r="13" spans="1:11">
      <c r="A13" s="72">
        <f t="shared" ca="1" si="2"/>
        <v>44136</v>
      </c>
      <c r="B13" s="73">
        <f t="shared" ca="1" si="1"/>
        <v>44136</v>
      </c>
      <c r="C13" s="74">
        <f t="shared" ca="1" si="1"/>
        <v>44136</v>
      </c>
      <c r="D13" s="75">
        <f t="shared" ca="1" si="1"/>
        <v>44136</v>
      </c>
      <c r="E13" s="76">
        <f t="shared" ca="1" si="1"/>
        <v>44136</v>
      </c>
      <c r="F13" s="77">
        <f t="shared" ca="1" si="1"/>
        <v>44136</v>
      </c>
      <c r="G13" s="78">
        <f t="shared" ca="1" si="1"/>
        <v>44136</v>
      </c>
      <c r="H13" s="79">
        <f t="shared" ca="1" si="1"/>
        <v>44136</v>
      </c>
      <c r="I13" s="80">
        <f t="shared" ca="1" si="1"/>
        <v>44136</v>
      </c>
      <c r="K13" s="72"/>
    </row>
    <row r="14" spans="1:11">
      <c r="A14" s="72">
        <f t="shared" ca="1" si="2"/>
        <v>44166</v>
      </c>
      <c r="B14" s="73">
        <f t="shared" ca="1" si="1"/>
        <v>44166</v>
      </c>
      <c r="C14" s="74">
        <f t="shared" ca="1" si="1"/>
        <v>44166</v>
      </c>
      <c r="D14" s="75">
        <f t="shared" ca="1" si="1"/>
        <v>44166</v>
      </c>
      <c r="E14" s="76">
        <f t="shared" ca="1" si="1"/>
        <v>44166</v>
      </c>
      <c r="F14" s="77">
        <f t="shared" ca="1" si="1"/>
        <v>44166</v>
      </c>
      <c r="G14" s="78">
        <f t="shared" ca="1" si="1"/>
        <v>44166</v>
      </c>
      <c r="H14" s="79">
        <f t="shared" ca="1" si="1"/>
        <v>44166</v>
      </c>
      <c r="I14" s="80">
        <f t="shared" ca="1" si="1"/>
        <v>44166</v>
      </c>
      <c r="K14" s="72"/>
    </row>
    <row r="18" spans="1:9">
      <c r="A18" s="70" t="s">
        <v>183</v>
      </c>
      <c r="B18" s="71" t="s">
        <v>200</v>
      </c>
      <c r="C18" s="71" t="s">
        <v>201</v>
      </c>
      <c r="D18" s="71" t="s">
        <v>202</v>
      </c>
      <c r="E18" s="71" t="s">
        <v>203</v>
      </c>
      <c r="F18" s="71" t="s">
        <v>204</v>
      </c>
      <c r="G18" s="71" t="s">
        <v>205</v>
      </c>
      <c r="H18" s="71" t="s">
        <v>206</v>
      </c>
    </row>
    <row r="19" spans="1:9">
      <c r="A19" s="72">
        <f ca="1">DATE(YEAR(TODAY()),1,1)</f>
        <v>43831</v>
      </c>
      <c r="B19" s="81">
        <f t="shared" ref="B19:D30" ca="1" si="3">$A3</f>
        <v>43831</v>
      </c>
      <c r="C19" s="82">
        <f t="shared" ca="1" si="3"/>
        <v>43831</v>
      </c>
      <c r="D19" s="83">
        <f t="shared" ca="1" si="3"/>
        <v>43831</v>
      </c>
      <c r="E19" s="84">
        <f ca="1">$A19</f>
        <v>43831</v>
      </c>
      <c r="F19" s="85">
        <f ca="1">$A19</f>
        <v>43831</v>
      </c>
      <c r="G19" s="86">
        <f ca="1">$A19</f>
        <v>43831</v>
      </c>
      <c r="H19" s="87">
        <f ca="1">$A19</f>
        <v>43831</v>
      </c>
      <c r="I19" s="73"/>
    </row>
    <row r="20" spans="1:9">
      <c r="A20" s="72">
        <f ca="1">EDATE(A19,1)</f>
        <v>43862</v>
      </c>
      <c r="B20" s="81">
        <f t="shared" ca="1" si="3"/>
        <v>43862</v>
      </c>
      <c r="C20" s="82">
        <f t="shared" ca="1" si="3"/>
        <v>43862</v>
      </c>
      <c r="D20" s="83">
        <f t="shared" ca="1" si="3"/>
        <v>43862</v>
      </c>
      <c r="E20" s="84">
        <f t="shared" ref="E20:H30" ca="1" si="4">$A20</f>
        <v>43862</v>
      </c>
      <c r="F20" s="85">
        <f t="shared" ca="1" si="4"/>
        <v>43862</v>
      </c>
      <c r="G20" s="86">
        <f t="shared" ca="1" si="4"/>
        <v>43862</v>
      </c>
      <c r="H20" s="87">
        <f t="shared" ca="1" si="4"/>
        <v>43862</v>
      </c>
      <c r="I20" s="73"/>
    </row>
    <row r="21" spans="1:9">
      <c r="A21" s="72">
        <f t="shared" ref="A21:A30" ca="1" si="5">EDATE(A20,1)</f>
        <v>43891</v>
      </c>
      <c r="B21" s="81">
        <f t="shared" ca="1" si="3"/>
        <v>43891</v>
      </c>
      <c r="C21" s="82">
        <f t="shared" ca="1" si="3"/>
        <v>43891</v>
      </c>
      <c r="D21" s="83">
        <f t="shared" ca="1" si="3"/>
        <v>43891</v>
      </c>
      <c r="E21" s="84">
        <f t="shared" ca="1" si="4"/>
        <v>43891</v>
      </c>
      <c r="F21" s="85">
        <f t="shared" ca="1" si="4"/>
        <v>43891</v>
      </c>
      <c r="G21" s="86">
        <f t="shared" ca="1" si="4"/>
        <v>43891</v>
      </c>
      <c r="H21" s="87">
        <f t="shared" ca="1" si="4"/>
        <v>43891</v>
      </c>
      <c r="I21" s="73"/>
    </row>
    <row r="22" spans="1:9">
      <c r="A22" s="72">
        <f t="shared" ca="1" si="5"/>
        <v>43922</v>
      </c>
      <c r="B22" s="81">
        <f t="shared" ca="1" si="3"/>
        <v>43922</v>
      </c>
      <c r="C22" s="82">
        <f t="shared" ca="1" si="3"/>
        <v>43922</v>
      </c>
      <c r="D22" s="83">
        <f t="shared" ca="1" si="3"/>
        <v>43922</v>
      </c>
      <c r="E22" s="84">
        <f t="shared" ca="1" si="4"/>
        <v>43922</v>
      </c>
      <c r="F22" s="85">
        <f t="shared" ca="1" si="4"/>
        <v>43922</v>
      </c>
      <c r="G22" s="86">
        <f t="shared" ca="1" si="4"/>
        <v>43922</v>
      </c>
      <c r="H22" s="87">
        <f t="shared" ca="1" si="4"/>
        <v>43922</v>
      </c>
      <c r="I22" s="73"/>
    </row>
    <row r="23" spans="1:9">
      <c r="A23" s="72">
        <f t="shared" ca="1" si="5"/>
        <v>43952</v>
      </c>
      <c r="B23" s="81">
        <f t="shared" ca="1" si="3"/>
        <v>43952</v>
      </c>
      <c r="C23" s="82">
        <f t="shared" ca="1" si="3"/>
        <v>43952</v>
      </c>
      <c r="D23" s="83">
        <f t="shared" ca="1" si="3"/>
        <v>43952</v>
      </c>
      <c r="E23" s="84">
        <f t="shared" ca="1" si="4"/>
        <v>43952</v>
      </c>
      <c r="F23" s="85">
        <f t="shared" ca="1" si="4"/>
        <v>43952</v>
      </c>
      <c r="G23" s="86">
        <f t="shared" ca="1" si="4"/>
        <v>43952</v>
      </c>
      <c r="H23" s="87">
        <f t="shared" ca="1" si="4"/>
        <v>43952</v>
      </c>
      <c r="I23" s="73"/>
    </row>
    <row r="24" spans="1:9">
      <c r="A24" s="72">
        <f t="shared" ca="1" si="5"/>
        <v>43983</v>
      </c>
      <c r="B24" s="81">
        <f t="shared" ca="1" si="3"/>
        <v>43983</v>
      </c>
      <c r="C24" s="82">
        <f t="shared" ca="1" si="3"/>
        <v>43983</v>
      </c>
      <c r="D24" s="83">
        <f t="shared" ca="1" si="3"/>
        <v>43983</v>
      </c>
      <c r="E24" s="84">
        <f t="shared" ca="1" si="4"/>
        <v>43983</v>
      </c>
      <c r="F24" s="85">
        <f t="shared" ca="1" si="4"/>
        <v>43983</v>
      </c>
      <c r="G24" s="86">
        <f t="shared" ca="1" si="4"/>
        <v>43983</v>
      </c>
      <c r="H24" s="87">
        <f t="shared" ca="1" si="4"/>
        <v>43983</v>
      </c>
      <c r="I24" s="73"/>
    </row>
    <row r="25" spans="1:9">
      <c r="A25" s="72">
        <f t="shared" ca="1" si="5"/>
        <v>44013</v>
      </c>
      <c r="B25" s="81">
        <f t="shared" ca="1" si="3"/>
        <v>44013</v>
      </c>
      <c r="C25" s="82">
        <f t="shared" ca="1" si="3"/>
        <v>44013</v>
      </c>
      <c r="D25" s="83">
        <f t="shared" ca="1" si="3"/>
        <v>44013</v>
      </c>
      <c r="E25" s="84">
        <f t="shared" ca="1" si="4"/>
        <v>44013</v>
      </c>
      <c r="F25" s="85">
        <f t="shared" ca="1" si="4"/>
        <v>44013</v>
      </c>
      <c r="G25" s="86">
        <f t="shared" ca="1" si="4"/>
        <v>44013</v>
      </c>
      <c r="H25" s="87">
        <f t="shared" ca="1" si="4"/>
        <v>44013</v>
      </c>
      <c r="I25" s="73"/>
    </row>
    <row r="26" spans="1:9">
      <c r="A26" s="72">
        <f t="shared" ca="1" si="5"/>
        <v>44044</v>
      </c>
      <c r="B26" s="81">
        <f t="shared" ca="1" si="3"/>
        <v>44044</v>
      </c>
      <c r="C26" s="82">
        <f t="shared" ca="1" si="3"/>
        <v>44044</v>
      </c>
      <c r="D26" s="83">
        <f t="shared" ca="1" si="3"/>
        <v>44044</v>
      </c>
      <c r="E26" s="84">
        <f t="shared" ca="1" si="4"/>
        <v>44044</v>
      </c>
      <c r="F26" s="85">
        <f t="shared" ca="1" si="4"/>
        <v>44044</v>
      </c>
      <c r="G26" s="86">
        <f t="shared" ca="1" si="4"/>
        <v>44044</v>
      </c>
      <c r="H26" s="87">
        <f t="shared" ca="1" si="4"/>
        <v>44044</v>
      </c>
      <c r="I26" s="73"/>
    </row>
    <row r="27" spans="1:9">
      <c r="A27" s="72">
        <f t="shared" ca="1" si="5"/>
        <v>44075</v>
      </c>
      <c r="B27" s="81">
        <f t="shared" ca="1" si="3"/>
        <v>44075</v>
      </c>
      <c r="C27" s="82">
        <f t="shared" ca="1" si="3"/>
        <v>44075</v>
      </c>
      <c r="D27" s="83">
        <f t="shared" ca="1" si="3"/>
        <v>44075</v>
      </c>
      <c r="E27" s="84">
        <f t="shared" ca="1" si="4"/>
        <v>44075</v>
      </c>
      <c r="F27" s="85">
        <f t="shared" ca="1" si="4"/>
        <v>44075</v>
      </c>
      <c r="G27" s="86">
        <f t="shared" ca="1" si="4"/>
        <v>44075</v>
      </c>
      <c r="H27" s="87">
        <f t="shared" ca="1" si="4"/>
        <v>44075</v>
      </c>
      <c r="I27" s="73"/>
    </row>
    <row r="28" spans="1:9">
      <c r="A28" s="72">
        <f t="shared" ca="1" si="5"/>
        <v>44105</v>
      </c>
      <c r="B28" s="81">
        <f t="shared" ca="1" si="3"/>
        <v>44105</v>
      </c>
      <c r="C28" s="82">
        <f t="shared" ca="1" si="3"/>
        <v>44105</v>
      </c>
      <c r="D28" s="83">
        <f t="shared" ca="1" si="3"/>
        <v>44105</v>
      </c>
      <c r="E28" s="84">
        <f t="shared" ca="1" si="4"/>
        <v>44105</v>
      </c>
      <c r="F28" s="85">
        <f t="shared" ca="1" si="4"/>
        <v>44105</v>
      </c>
      <c r="G28" s="86">
        <f t="shared" ca="1" si="4"/>
        <v>44105</v>
      </c>
      <c r="H28" s="87">
        <f t="shared" ca="1" si="4"/>
        <v>44105</v>
      </c>
      <c r="I28" s="73"/>
    </row>
    <row r="29" spans="1:9">
      <c r="A29" s="72">
        <f t="shared" ca="1" si="5"/>
        <v>44136</v>
      </c>
      <c r="B29" s="81">
        <f t="shared" ca="1" si="3"/>
        <v>44136</v>
      </c>
      <c r="C29" s="82">
        <f t="shared" ca="1" si="3"/>
        <v>44136</v>
      </c>
      <c r="D29" s="83">
        <f t="shared" ca="1" si="3"/>
        <v>44136</v>
      </c>
      <c r="E29" s="84">
        <f t="shared" ca="1" si="4"/>
        <v>44136</v>
      </c>
      <c r="F29" s="85">
        <f t="shared" ca="1" si="4"/>
        <v>44136</v>
      </c>
      <c r="G29" s="86">
        <f t="shared" ca="1" si="4"/>
        <v>44136</v>
      </c>
      <c r="H29" s="87">
        <f t="shared" ca="1" si="4"/>
        <v>44136</v>
      </c>
      <c r="I29" s="73"/>
    </row>
    <row r="30" spans="1:9">
      <c r="A30" s="72">
        <f t="shared" ca="1" si="5"/>
        <v>44166</v>
      </c>
      <c r="B30" s="81">
        <f t="shared" ca="1" si="3"/>
        <v>44166</v>
      </c>
      <c r="C30" s="82">
        <f t="shared" ca="1" si="3"/>
        <v>44166</v>
      </c>
      <c r="D30" s="83">
        <f t="shared" ca="1" si="3"/>
        <v>44166</v>
      </c>
      <c r="E30" s="84">
        <f t="shared" ca="1" si="4"/>
        <v>44166</v>
      </c>
      <c r="F30" s="85">
        <f t="shared" ca="1" si="4"/>
        <v>44166</v>
      </c>
      <c r="G30" s="86">
        <f t="shared" ca="1" si="4"/>
        <v>44166</v>
      </c>
      <c r="H30" s="87">
        <f t="shared" ca="1" si="4"/>
        <v>44166</v>
      </c>
      <c r="I30" s="73"/>
    </row>
    <row r="34" spans="1:9">
      <c r="A34" s="70" t="s">
        <v>183</v>
      </c>
      <c r="B34" s="71" t="s">
        <v>207</v>
      </c>
      <c r="C34" s="71" t="s">
        <v>208</v>
      </c>
      <c r="D34" s="71" t="s">
        <v>209</v>
      </c>
      <c r="E34" s="71" t="s">
        <v>210</v>
      </c>
      <c r="F34" s="71" t="s">
        <v>211</v>
      </c>
      <c r="G34" s="71" t="s">
        <v>212</v>
      </c>
      <c r="H34" s="71" t="s">
        <v>213</v>
      </c>
    </row>
    <row r="35" spans="1:9">
      <c r="A35" s="72">
        <f ca="1">DATE(YEAR(TODAY()),1,1)</f>
        <v>43831</v>
      </c>
      <c r="B35" s="88">
        <f t="shared" ref="B35:H46" ca="1" si="6">$A19</f>
        <v>43831</v>
      </c>
      <c r="C35" s="89">
        <f t="shared" ca="1" si="6"/>
        <v>43831</v>
      </c>
      <c r="D35" s="90">
        <f t="shared" ca="1" si="6"/>
        <v>43831</v>
      </c>
      <c r="E35" s="91">
        <f t="shared" ca="1" si="6"/>
        <v>43831</v>
      </c>
      <c r="F35" s="92">
        <f t="shared" ca="1" si="6"/>
        <v>43831</v>
      </c>
      <c r="G35" s="93">
        <f t="shared" ca="1" si="6"/>
        <v>43831</v>
      </c>
      <c r="H35" s="94">
        <f t="shared" ca="1" si="6"/>
        <v>43831</v>
      </c>
      <c r="I35" s="81"/>
    </row>
    <row r="36" spans="1:9">
      <c r="A36" s="72">
        <f ca="1">EDATE(A35,1)</f>
        <v>43862</v>
      </c>
      <c r="B36" s="88">
        <f t="shared" ca="1" si="6"/>
        <v>43862</v>
      </c>
      <c r="C36" s="89">
        <f t="shared" ca="1" si="6"/>
        <v>43862</v>
      </c>
      <c r="D36" s="90">
        <f t="shared" ca="1" si="6"/>
        <v>43862</v>
      </c>
      <c r="E36" s="91">
        <f t="shared" ca="1" si="6"/>
        <v>43862</v>
      </c>
      <c r="F36" s="92">
        <f t="shared" ca="1" si="6"/>
        <v>43862</v>
      </c>
      <c r="G36" s="93">
        <f t="shared" ca="1" si="6"/>
        <v>43862</v>
      </c>
      <c r="H36" s="94">
        <f t="shared" ca="1" si="6"/>
        <v>43862</v>
      </c>
      <c r="I36" s="81"/>
    </row>
    <row r="37" spans="1:9">
      <c r="A37" s="72">
        <f t="shared" ref="A37:A46" ca="1" si="7">EDATE(A36,1)</f>
        <v>43891</v>
      </c>
      <c r="B37" s="88">
        <f t="shared" ca="1" si="6"/>
        <v>43891</v>
      </c>
      <c r="C37" s="89">
        <f t="shared" ca="1" si="6"/>
        <v>43891</v>
      </c>
      <c r="D37" s="90">
        <f t="shared" ca="1" si="6"/>
        <v>43891</v>
      </c>
      <c r="E37" s="91">
        <f t="shared" ca="1" si="6"/>
        <v>43891</v>
      </c>
      <c r="F37" s="92">
        <f t="shared" ca="1" si="6"/>
        <v>43891</v>
      </c>
      <c r="G37" s="93">
        <f t="shared" ca="1" si="6"/>
        <v>43891</v>
      </c>
      <c r="H37" s="94">
        <f t="shared" ca="1" si="6"/>
        <v>43891</v>
      </c>
      <c r="I37" s="81"/>
    </row>
    <row r="38" spans="1:9">
      <c r="A38" s="72">
        <f t="shared" ca="1" si="7"/>
        <v>43922</v>
      </c>
      <c r="B38" s="88">
        <f t="shared" ca="1" si="6"/>
        <v>43922</v>
      </c>
      <c r="C38" s="89">
        <f t="shared" ca="1" si="6"/>
        <v>43922</v>
      </c>
      <c r="D38" s="90">
        <f t="shared" ca="1" si="6"/>
        <v>43922</v>
      </c>
      <c r="E38" s="91">
        <f t="shared" ca="1" si="6"/>
        <v>43922</v>
      </c>
      <c r="F38" s="92">
        <f t="shared" ca="1" si="6"/>
        <v>43922</v>
      </c>
      <c r="G38" s="93">
        <f t="shared" ca="1" si="6"/>
        <v>43922</v>
      </c>
      <c r="H38" s="94">
        <f t="shared" ca="1" si="6"/>
        <v>43922</v>
      </c>
      <c r="I38" s="81"/>
    </row>
    <row r="39" spans="1:9">
      <c r="A39" s="72">
        <f t="shared" ca="1" si="7"/>
        <v>43952</v>
      </c>
      <c r="B39" s="88">
        <f t="shared" ca="1" si="6"/>
        <v>43952</v>
      </c>
      <c r="C39" s="89">
        <f t="shared" ca="1" si="6"/>
        <v>43952</v>
      </c>
      <c r="D39" s="90">
        <f t="shared" ca="1" si="6"/>
        <v>43952</v>
      </c>
      <c r="E39" s="91">
        <f t="shared" ca="1" si="6"/>
        <v>43952</v>
      </c>
      <c r="F39" s="92">
        <f t="shared" ca="1" si="6"/>
        <v>43952</v>
      </c>
      <c r="G39" s="93">
        <f t="shared" ca="1" si="6"/>
        <v>43952</v>
      </c>
      <c r="H39" s="94">
        <f t="shared" ca="1" si="6"/>
        <v>43952</v>
      </c>
      <c r="I39" s="81"/>
    </row>
    <row r="40" spans="1:9">
      <c r="A40" s="72">
        <f t="shared" ca="1" si="7"/>
        <v>43983</v>
      </c>
      <c r="B40" s="88">
        <f t="shared" ca="1" si="6"/>
        <v>43983</v>
      </c>
      <c r="C40" s="89">
        <f t="shared" ca="1" si="6"/>
        <v>43983</v>
      </c>
      <c r="D40" s="90">
        <f t="shared" ca="1" si="6"/>
        <v>43983</v>
      </c>
      <c r="E40" s="91">
        <f t="shared" ca="1" si="6"/>
        <v>43983</v>
      </c>
      <c r="F40" s="92">
        <f t="shared" ca="1" si="6"/>
        <v>43983</v>
      </c>
      <c r="G40" s="93">
        <f t="shared" ca="1" si="6"/>
        <v>43983</v>
      </c>
      <c r="H40" s="94">
        <f t="shared" ca="1" si="6"/>
        <v>43983</v>
      </c>
      <c r="I40" s="81"/>
    </row>
    <row r="41" spans="1:9">
      <c r="A41" s="72">
        <f t="shared" ca="1" si="7"/>
        <v>44013</v>
      </c>
      <c r="B41" s="88">
        <f t="shared" ca="1" si="6"/>
        <v>44013</v>
      </c>
      <c r="C41" s="89">
        <f t="shared" ca="1" si="6"/>
        <v>44013</v>
      </c>
      <c r="D41" s="90">
        <f t="shared" ca="1" si="6"/>
        <v>44013</v>
      </c>
      <c r="E41" s="91">
        <f t="shared" ca="1" si="6"/>
        <v>44013</v>
      </c>
      <c r="F41" s="92">
        <f t="shared" ca="1" si="6"/>
        <v>44013</v>
      </c>
      <c r="G41" s="93">
        <f t="shared" ca="1" si="6"/>
        <v>44013</v>
      </c>
      <c r="H41" s="94">
        <f t="shared" ca="1" si="6"/>
        <v>44013</v>
      </c>
      <c r="I41" s="81"/>
    </row>
    <row r="42" spans="1:9">
      <c r="A42" s="72">
        <f t="shared" ca="1" si="7"/>
        <v>44044</v>
      </c>
      <c r="B42" s="88">
        <f t="shared" ca="1" si="6"/>
        <v>44044</v>
      </c>
      <c r="C42" s="89">
        <f t="shared" ca="1" si="6"/>
        <v>44044</v>
      </c>
      <c r="D42" s="90">
        <f t="shared" ca="1" si="6"/>
        <v>44044</v>
      </c>
      <c r="E42" s="91">
        <f t="shared" ca="1" si="6"/>
        <v>44044</v>
      </c>
      <c r="F42" s="92">
        <f t="shared" ca="1" si="6"/>
        <v>44044</v>
      </c>
      <c r="G42" s="93">
        <f t="shared" ca="1" si="6"/>
        <v>44044</v>
      </c>
      <c r="H42" s="94">
        <f t="shared" ca="1" si="6"/>
        <v>44044</v>
      </c>
      <c r="I42" s="81"/>
    </row>
    <row r="43" spans="1:9">
      <c r="A43" s="72">
        <f t="shared" ca="1" si="7"/>
        <v>44075</v>
      </c>
      <c r="B43" s="88">
        <f t="shared" ca="1" si="6"/>
        <v>44075</v>
      </c>
      <c r="C43" s="89">
        <f t="shared" ca="1" si="6"/>
        <v>44075</v>
      </c>
      <c r="D43" s="90">
        <f t="shared" ca="1" si="6"/>
        <v>44075</v>
      </c>
      <c r="E43" s="91">
        <f t="shared" ca="1" si="6"/>
        <v>44075</v>
      </c>
      <c r="F43" s="92">
        <f t="shared" ca="1" si="6"/>
        <v>44075</v>
      </c>
      <c r="G43" s="93">
        <f t="shared" ca="1" si="6"/>
        <v>44075</v>
      </c>
      <c r="H43" s="94">
        <f t="shared" ca="1" si="6"/>
        <v>44075</v>
      </c>
      <c r="I43" s="81"/>
    </row>
    <row r="44" spans="1:9">
      <c r="A44" s="72">
        <f t="shared" ca="1" si="7"/>
        <v>44105</v>
      </c>
      <c r="B44" s="88">
        <f t="shared" ca="1" si="6"/>
        <v>44105</v>
      </c>
      <c r="C44" s="89">
        <f t="shared" ca="1" si="6"/>
        <v>44105</v>
      </c>
      <c r="D44" s="90">
        <f t="shared" ca="1" si="6"/>
        <v>44105</v>
      </c>
      <c r="E44" s="91">
        <f t="shared" ca="1" si="6"/>
        <v>44105</v>
      </c>
      <c r="F44" s="92">
        <f t="shared" ca="1" si="6"/>
        <v>44105</v>
      </c>
      <c r="G44" s="93">
        <f t="shared" ca="1" si="6"/>
        <v>44105</v>
      </c>
      <c r="H44" s="94">
        <f t="shared" ca="1" si="6"/>
        <v>44105</v>
      </c>
      <c r="I44" s="81"/>
    </row>
    <row r="45" spans="1:9">
      <c r="A45" s="72">
        <f t="shared" ca="1" si="7"/>
        <v>44136</v>
      </c>
      <c r="B45" s="88">
        <f t="shared" ca="1" si="6"/>
        <v>44136</v>
      </c>
      <c r="C45" s="89">
        <f t="shared" ca="1" si="6"/>
        <v>44136</v>
      </c>
      <c r="D45" s="90">
        <f t="shared" ca="1" si="6"/>
        <v>44136</v>
      </c>
      <c r="E45" s="91">
        <f t="shared" ca="1" si="6"/>
        <v>44136</v>
      </c>
      <c r="F45" s="92">
        <f t="shared" ca="1" si="6"/>
        <v>44136</v>
      </c>
      <c r="G45" s="93">
        <f t="shared" ca="1" si="6"/>
        <v>44136</v>
      </c>
      <c r="H45" s="94">
        <f t="shared" ca="1" si="6"/>
        <v>44136</v>
      </c>
      <c r="I45" s="81"/>
    </row>
    <row r="46" spans="1:9">
      <c r="A46" s="72">
        <f t="shared" ca="1" si="7"/>
        <v>44166</v>
      </c>
      <c r="B46" s="88">
        <f t="shared" ca="1" si="6"/>
        <v>44166</v>
      </c>
      <c r="C46" s="89">
        <f t="shared" ca="1" si="6"/>
        <v>44166</v>
      </c>
      <c r="D46" s="90">
        <f t="shared" ca="1" si="6"/>
        <v>44166</v>
      </c>
      <c r="E46" s="91">
        <f t="shared" ca="1" si="6"/>
        <v>44166</v>
      </c>
      <c r="F46" s="92">
        <f t="shared" ca="1" si="6"/>
        <v>44166</v>
      </c>
      <c r="G46" s="93">
        <f t="shared" ca="1" si="6"/>
        <v>44166</v>
      </c>
      <c r="H46" s="94">
        <f t="shared" ca="1" si="6"/>
        <v>44166</v>
      </c>
      <c r="I46" s="81"/>
    </row>
  </sheetData>
  <pageMargins left="0.78740157499999996" right="0.78740157499999996" top="0.984251969" bottom="0.984251969" header="0.4921259845" footer="0.492125984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48E98-C5EC-4206-A5D8-81489818737C}">
  <sheetPr codeName="Tabelle12"/>
  <dimension ref="A1:K55"/>
  <sheetViews>
    <sheetView workbookViewId="0"/>
  </sheetViews>
  <sheetFormatPr baseColWidth="10" defaultRowHeight="12.75"/>
  <cols>
    <col min="1" max="1" width="8.875" style="70" customWidth="1"/>
    <col min="2" max="2" width="16.125" style="70" customWidth="1"/>
    <col min="3" max="3" width="15.625" style="70" customWidth="1"/>
    <col min="4" max="4" width="16.5" style="70" customWidth="1"/>
    <col min="5" max="5" width="15.25" style="70" customWidth="1"/>
    <col min="6" max="6" width="17" style="70" customWidth="1"/>
    <col min="7" max="7" width="18.875" style="70" customWidth="1"/>
    <col min="8" max="8" width="21" style="70" customWidth="1"/>
    <col min="9" max="10" width="14.5" style="70" customWidth="1"/>
    <col min="11" max="16384" width="11" style="70"/>
  </cols>
  <sheetData>
    <row r="1" spans="1:11">
      <c r="A1" s="70" t="s">
        <v>183</v>
      </c>
      <c r="B1" s="71" t="s">
        <v>192</v>
      </c>
      <c r="C1" s="71" t="s">
        <v>214</v>
      </c>
      <c r="D1" s="71" t="s">
        <v>215</v>
      </c>
      <c r="E1" s="71" t="s">
        <v>216</v>
      </c>
      <c r="F1" s="71" t="s">
        <v>217</v>
      </c>
      <c r="G1" s="71" t="s">
        <v>218</v>
      </c>
      <c r="H1" s="71" t="s">
        <v>219</v>
      </c>
    </row>
    <row r="2" spans="1:11">
      <c r="A2" s="72">
        <f ca="1">DATE(YEAR(TODAY()),1,1)</f>
        <v>43831</v>
      </c>
      <c r="B2" s="73">
        <f t="shared" ref="B2:H13" ca="1" si="0">$A2</f>
        <v>43831</v>
      </c>
      <c r="C2" s="95">
        <f t="shared" ca="1" si="0"/>
        <v>43831</v>
      </c>
      <c r="D2" s="96">
        <f t="shared" ca="1" si="0"/>
        <v>43831</v>
      </c>
      <c r="E2" s="97">
        <f t="shared" ca="1" si="0"/>
        <v>43831</v>
      </c>
      <c r="F2" s="98">
        <f t="shared" ca="1" si="0"/>
        <v>43831</v>
      </c>
      <c r="G2" s="99">
        <f t="shared" ca="1" si="0"/>
        <v>43831</v>
      </c>
      <c r="H2" s="100">
        <f t="shared" ca="1" si="0"/>
        <v>43831</v>
      </c>
      <c r="I2" s="80"/>
      <c r="K2" s="72"/>
    </row>
    <row r="3" spans="1:11">
      <c r="A3" s="72">
        <f ca="1">EDATE(A2,1)</f>
        <v>43862</v>
      </c>
      <c r="B3" s="73">
        <f t="shared" ca="1" si="0"/>
        <v>43862</v>
      </c>
      <c r="C3" s="95">
        <f t="shared" ca="1" si="0"/>
        <v>43862</v>
      </c>
      <c r="D3" s="96">
        <f t="shared" ca="1" si="0"/>
        <v>43862</v>
      </c>
      <c r="E3" s="97">
        <f t="shared" ca="1" si="0"/>
        <v>43862</v>
      </c>
      <c r="F3" s="98">
        <f t="shared" ca="1" si="0"/>
        <v>43862</v>
      </c>
      <c r="G3" s="99">
        <f t="shared" ca="1" si="0"/>
        <v>43862</v>
      </c>
      <c r="H3" s="100">
        <f t="shared" ca="1" si="0"/>
        <v>43862</v>
      </c>
      <c r="I3" s="80"/>
      <c r="K3" s="72"/>
    </row>
    <row r="4" spans="1:11">
      <c r="A4" s="72">
        <f t="shared" ref="A4:A13" ca="1" si="1">EDATE(A3,1)</f>
        <v>43891</v>
      </c>
      <c r="B4" s="73">
        <f t="shared" ca="1" si="0"/>
        <v>43891</v>
      </c>
      <c r="C4" s="95">
        <f t="shared" ca="1" si="0"/>
        <v>43891</v>
      </c>
      <c r="D4" s="96">
        <f t="shared" ca="1" si="0"/>
        <v>43891</v>
      </c>
      <c r="E4" s="97">
        <f t="shared" ca="1" si="0"/>
        <v>43891</v>
      </c>
      <c r="F4" s="98">
        <f t="shared" ca="1" si="0"/>
        <v>43891</v>
      </c>
      <c r="G4" s="99">
        <f t="shared" ca="1" si="0"/>
        <v>43891</v>
      </c>
      <c r="H4" s="100">
        <f t="shared" ca="1" si="0"/>
        <v>43891</v>
      </c>
      <c r="I4" s="80"/>
      <c r="K4" s="72"/>
    </row>
    <row r="5" spans="1:11">
      <c r="A5" s="72">
        <f t="shared" ca="1" si="1"/>
        <v>43922</v>
      </c>
      <c r="B5" s="73">
        <f t="shared" ca="1" si="0"/>
        <v>43922</v>
      </c>
      <c r="C5" s="95">
        <f t="shared" ca="1" si="0"/>
        <v>43922</v>
      </c>
      <c r="D5" s="96">
        <f t="shared" ca="1" si="0"/>
        <v>43922</v>
      </c>
      <c r="E5" s="97">
        <f t="shared" ca="1" si="0"/>
        <v>43922</v>
      </c>
      <c r="F5" s="98">
        <f t="shared" ca="1" si="0"/>
        <v>43922</v>
      </c>
      <c r="G5" s="99">
        <f t="shared" ca="1" si="0"/>
        <v>43922</v>
      </c>
      <c r="H5" s="100">
        <f t="shared" ca="1" si="0"/>
        <v>43922</v>
      </c>
      <c r="I5" s="80"/>
      <c r="K5" s="72"/>
    </row>
    <row r="6" spans="1:11">
      <c r="A6" s="72">
        <f t="shared" ca="1" si="1"/>
        <v>43952</v>
      </c>
      <c r="B6" s="73">
        <f t="shared" ca="1" si="0"/>
        <v>43952</v>
      </c>
      <c r="C6" s="95">
        <f t="shared" ca="1" si="0"/>
        <v>43952</v>
      </c>
      <c r="D6" s="96">
        <f t="shared" ca="1" si="0"/>
        <v>43952</v>
      </c>
      <c r="E6" s="97">
        <f t="shared" ca="1" si="0"/>
        <v>43952</v>
      </c>
      <c r="F6" s="98">
        <f t="shared" ca="1" si="0"/>
        <v>43952</v>
      </c>
      <c r="G6" s="99">
        <f t="shared" ca="1" si="0"/>
        <v>43952</v>
      </c>
      <c r="H6" s="100">
        <f t="shared" ca="1" si="0"/>
        <v>43952</v>
      </c>
      <c r="I6" s="80"/>
      <c r="K6" s="72"/>
    </row>
    <row r="7" spans="1:11">
      <c r="A7" s="72">
        <f t="shared" ca="1" si="1"/>
        <v>43983</v>
      </c>
      <c r="B7" s="73">
        <f t="shared" ca="1" si="0"/>
        <v>43983</v>
      </c>
      <c r="C7" s="95">
        <f t="shared" ca="1" si="0"/>
        <v>43983</v>
      </c>
      <c r="D7" s="96">
        <f t="shared" ca="1" si="0"/>
        <v>43983</v>
      </c>
      <c r="E7" s="97">
        <f t="shared" ca="1" si="0"/>
        <v>43983</v>
      </c>
      <c r="F7" s="98">
        <f t="shared" ca="1" si="0"/>
        <v>43983</v>
      </c>
      <c r="G7" s="99">
        <f t="shared" ca="1" si="0"/>
        <v>43983</v>
      </c>
      <c r="H7" s="100">
        <f t="shared" ca="1" si="0"/>
        <v>43983</v>
      </c>
      <c r="I7" s="80"/>
      <c r="K7" s="72"/>
    </row>
    <row r="8" spans="1:11">
      <c r="A8" s="72">
        <f t="shared" ca="1" si="1"/>
        <v>44013</v>
      </c>
      <c r="B8" s="73">
        <f t="shared" ca="1" si="0"/>
        <v>44013</v>
      </c>
      <c r="C8" s="95">
        <f t="shared" ca="1" si="0"/>
        <v>44013</v>
      </c>
      <c r="D8" s="96">
        <f t="shared" ca="1" si="0"/>
        <v>44013</v>
      </c>
      <c r="E8" s="97">
        <f t="shared" ca="1" si="0"/>
        <v>44013</v>
      </c>
      <c r="F8" s="98">
        <f t="shared" ca="1" si="0"/>
        <v>44013</v>
      </c>
      <c r="G8" s="99">
        <f t="shared" ca="1" si="0"/>
        <v>44013</v>
      </c>
      <c r="H8" s="100">
        <f t="shared" ca="1" si="0"/>
        <v>44013</v>
      </c>
      <c r="I8" s="80"/>
      <c r="K8" s="72"/>
    </row>
    <row r="9" spans="1:11">
      <c r="A9" s="72">
        <f t="shared" ca="1" si="1"/>
        <v>44044</v>
      </c>
      <c r="B9" s="73">
        <f t="shared" ca="1" si="0"/>
        <v>44044</v>
      </c>
      <c r="C9" s="95">
        <f t="shared" ca="1" si="0"/>
        <v>44044</v>
      </c>
      <c r="D9" s="96">
        <f t="shared" ca="1" si="0"/>
        <v>44044</v>
      </c>
      <c r="E9" s="97">
        <f t="shared" ca="1" si="0"/>
        <v>44044</v>
      </c>
      <c r="F9" s="98">
        <f t="shared" ca="1" si="0"/>
        <v>44044</v>
      </c>
      <c r="G9" s="99">
        <f t="shared" ca="1" si="0"/>
        <v>44044</v>
      </c>
      <c r="H9" s="100">
        <f t="shared" ca="1" si="0"/>
        <v>44044</v>
      </c>
      <c r="I9" s="80"/>
      <c r="K9" s="72"/>
    </row>
    <row r="10" spans="1:11">
      <c r="A10" s="72">
        <f t="shared" ca="1" si="1"/>
        <v>44075</v>
      </c>
      <c r="B10" s="73">
        <f t="shared" ca="1" si="0"/>
        <v>44075</v>
      </c>
      <c r="C10" s="95">
        <f t="shared" ca="1" si="0"/>
        <v>44075</v>
      </c>
      <c r="D10" s="96">
        <f t="shared" ca="1" si="0"/>
        <v>44075</v>
      </c>
      <c r="E10" s="97">
        <f t="shared" ca="1" si="0"/>
        <v>44075</v>
      </c>
      <c r="F10" s="98">
        <f t="shared" ca="1" si="0"/>
        <v>44075</v>
      </c>
      <c r="G10" s="99">
        <f t="shared" ca="1" si="0"/>
        <v>44075</v>
      </c>
      <c r="H10" s="100">
        <f t="shared" ca="1" si="0"/>
        <v>44075</v>
      </c>
      <c r="I10" s="80"/>
      <c r="K10" s="72"/>
    </row>
    <row r="11" spans="1:11">
      <c r="A11" s="72">
        <f t="shared" ca="1" si="1"/>
        <v>44105</v>
      </c>
      <c r="B11" s="73">
        <f t="shared" ca="1" si="0"/>
        <v>44105</v>
      </c>
      <c r="C11" s="95">
        <f t="shared" ca="1" si="0"/>
        <v>44105</v>
      </c>
      <c r="D11" s="96">
        <f t="shared" ca="1" si="0"/>
        <v>44105</v>
      </c>
      <c r="E11" s="97">
        <f t="shared" ca="1" si="0"/>
        <v>44105</v>
      </c>
      <c r="F11" s="98">
        <f t="shared" ca="1" si="0"/>
        <v>44105</v>
      </c>
      <c r="G11" s="99">
        <f t="shared" ca="1" si="0"/>
        <v>44105</v>
      </c>
      <c r="H11" s="100">
        <f t="shared" ca="1" si="0"/>
        <v>44105</v>
      </c>
      <c r="I11" s="80"/>
      <c r="K11" s="72"/>
    </row>
    <row r="12" spans="1:11">
      <c r="A12" s="72">
        <f t="shared" ca="1" si="1"/>
        <v>44136</v>
      </c>
      <c r="B12" s="73">
        <f t="shared" ca="1" si="0"/>
        <v>44136</v>
      </c>
      <c r="C12" s="95">
        <f t="shared" ca="1" si="0"/>
        <v>44136</v>
      </c>
      <c r="D12" s="96">
        <f t="shared" ca="1" si="0"/>
        <v>44136</v>
      </c>
      <c r="E12" s="97">
        <f t="shared" ca="1" si="0"/>
        <v>44136</v>
      </c>
      <c r="F12" s="98">
        <f t="shared" ca="1" si="0"/>
        <v>44136</v>
      </c>
      <c r="G12" s="99">
        <f t="shared" ca="1" si="0"/>
        <v>44136</v>
      </c>
      <c r="H12" s="100">
        <f t="shared" ca="1" si="0"/>
        <v>44136</v>
      </c>
      <c r="I12" s="80"/>
      <c r="K12" s="72"/>
    </row>
    <row r="13" spans="1:11">
      <c r="A13" s="72">
        <f t="shared" ca="1" si="1"/>
        <v>44166</v>
      </c>
      <c r="B13" s="73">
        <f t="shared" ca="1" si="0"/>
        <v>44166</v>
      </c>
      <c r="C13" s="95">
        <f t="shared" ca="1" si="0"/>
        <v>44166</v>
      </c>
      <c r="D13" s="96">
        <f t="shared" ca="1" si="0"/>
        <v>44166</v>
      </c>
      <c r="E13" s="97">
        <f t="shared" ca="1" si="0"/>
        <v>44166</v>
      </c>
      <c r="F13" s="98">
        <f t="shared" ca="1" si="0"/>
        <v>44166</v>
      </c>
      <c r="G13" s="99">
        <f t="shared" ca="1" si="0"/>
        <v>44166</v>
      </c>
      <c r="H13" s="100">
        <f t="shared" ca="1" si="0"/>
        <v>44166</v>
      </c>
      <c r="I13" s="80"/>
      <c r="K13" s="72"/>
    </row>
    <row r="15" spans="1:11">
      <c r="A15" s="70" t="s">
        <v>183</v>
      </c>
      <c r="B15" s="71" t="s">
        <v>220</v>
      </c>
      <c r="C15" s="71" t="s">
        <v>221</v>
      </c>
      <c r="D15" s="71" t="s">
        <v>222</v>
      </c>
      <c r="E15" s="71" t="s">
        <v>223</v>
      </c>
      <c r="F15" s="71" t="s">
        <v>224</v>
      </c>
      <c r="G15" s="71" t="s">
        <v>225</v>
      </c>
    </row>
    <row r="16" spans="1:11">
      <c r="A16" s="72">
        <f ca="1">DATE(YEAR(TODAY()),1,1)</f>
        <v>43831</v>
      </c>
      <c r="B16" s="101">
        <f t="shared" ref="B16:D27" ca="1" si="2">$A2</f>
        <v>43831</v>
      </c>
      <c r="C16" s="102">
        <f t="shared" ca="1" si="2"/>
        <v>43831</v>
      </c>
      <c r="D16" s="103">
        <f t="shared" ca="1" si="2"/>
        <v>43831</v>
      </c>
      <c r="E16" s="104">
        <f t="shared" ref="E16:G27" ca="1" si="3">$A16</f>
        <v>43831</v>
      </c>
      <c r="F16" s="105">
        <f t="shared" ca="1" si="3"/>
        <v>43831</v>
      </c>
      <c r="G16" s="106">
        <f t="shared" ca="1" si="3"/>
        <v>43831</v>
      </c>
      <c r="H16" s="107"/>
      <c r="I16" s="73"/>
    </row>
    <row r="17" spans="1:9">
      <c r="A17" s="72">
        <f ca="1">EDATE(A16,1)</f>
        <v>43862</v>
      </c>
      <c r="B17" s="101">
        <f t="shared" ca="1" si="2"/>
        <v>43862</v>
      </c>
      <c r="C17" s="102">
        <f t="shared" ca="1" si="2"/>
        <v>43862</v>
      </c>
      <c r="D17" s="103">
        <f t="shared" ca="1" si="2"/>
        <v>43862</v>
      </c>
      <c r="E17" s="104">
        <f t="shared" ca="1" si="3"/>
        <v>43862</v>
      </c>
      <c r="F17" s="105">
        <f t="shared" ca="1" si="3"/>
        <v>43862</v>
      </c>
      <c r="G17" s="106">
        <f t="shared" ca="1" si="3"/>
        <v>43862</v>
      </c>
      <c r="H17" s="107"/>
      <c r="I17" s="73"/>
    </row>
    <row r="18" spans="1:9">
      <c r="A18" s="72">
        <f t="shared" ref="A18:A27" ca="1" si="4">EDATE(A17,1)</f>
        <v>43891</v>
      </c>
      <c r="B18" s="101">
        <f t="shared" ca="1" si="2"/>
        <v>43891</v>
      </c>
      <c r="C18" s="102">
        <f t="shared" ca="1" si="2"/>
        <v>43891</v>
      </c>
      <c r="D18" s="103">
        <f t="shared" ca="1" si="2"/>
        <v>43891</v>
      </c>
      <c r="E18" s="104">
        <f t="shared" ca="1" si="3"/>
        <v>43891</v>
      </c>
      <c r="F18" s="105">
        <f t="shared" ca="1" si="3"/>
        <v>43891</v>
      </c>
      <c r="G18" s="106">
        <f t="shared" ca="1" si="3"/>
        <v>43891</v>
      </c>
      <c r="H18" s="107"/>
      <c r="I18" s="73"/>
    </row>
    <row r="19" spans="1:9">
      <c r="A19" s="72">
        <f t="shared" ca="1" si="4"/>
        <v>43922</v>
      </c>
      <c r="B19" s="101">
        <f t="shared" ca="1" si="2"/>
        <v>43922</v>
      </c>
      <c r="C19" s="102">
        <f t="shared" ca="1" si="2"/>
        <v>43922</v>
      </c>
      <c r="D19" s="103">
        <f t="shared" ca="1" si="2"/>
        <v>43922</v>
      </c>
      <c r="E19" s="104">
        <f t="shared" ca="1" si="3"/>
        <v>43922</v>
      </c>
      <c r="F19" s="105">
        <f t="shared" ca="1" si="3"/>
        <v>43922</v>
      </c>
      <c r="G19" s="106">
        <f t="shared" ca="1" si="3"/>
        <v>43922</v>
      </c>
      <c r="H19" s="107"/>
      <c r="I19" s="73"/>
    </row>
    <row r="20" spans="1:9">
      <c r="A20" s="72">
        <f t="shared" ca="1" si="4"/>
        <v>43952</v>
      </c>
      <c r="B20" s="101">
        <f t="shared" ca="1" si="2"/>
        <v>43952</v>
      </c>
      <c r="C20" s="102">
        <f t="shared" ca="1" si="2"/>
        <v>43952</v>
      </c>
      <c r="D20" s="103">
        <f t="shared" ca="1" si="2"/>
        <v>43952</v>
      </c>
      <c r="E20" s="104">
        <f t="shared" ca="1" si="3"/>
        <v>43952</v>
      </c>
      <c r="F20" s="105">
        <f t="shared" ca="1" si="3"/>
        <v>43952</v>
      </c>
      <c r="G20" s="106">
        <f t="shared" ca="1" si="3"/>
        <v>43952</v>
      </c>
      <c r="H20" s="107"/>
      <c r="I20" s="73"/>
    </row>
    <row r="21" spans="1:9">
      <c r="A21" s="72">
        <f t="shared" ca="1" si="4"/>
        <v>43983</v>
      </c>
      <c r="B21" s="101">
        <f t="shared" ca="1" si="2"/>
        <v>43983</v>
      </c>
      <c r="C21" s="102">
        <f t="shared" ca="1" si="2"/>
        <v>43983</v>
      </c>
      <c r="D21" s="103">
        <f t="shared" ca="1" si="2"/>
        <v>43983</v>
      </c>
      <c r="E21" s="104">
        <f t="shared" ca="1" si="3"/>
        <v>43983</v>
      </c>
      <c r="F21" s="105">
        <f t="shared" ca="1" si="3"/>
        <v>43983</v>
      </c>
      <c r="G21" s="106">
        <f t="shared" ca="1" si="3"/>
        <v>43983</v>
      </c>
      <c r="H21" s="107"/>
      <c r="I21" s="73"/>
    </row>
    <row r="22" spans="1:9">
      <c r="A22" s="72">
        <f t="shared" ca="1" si="4"/>
        <v>44013</v>
      </c>
      <c r="B22" s="101">
        <f t="shared" ca="1" si="2"/>
        <v>44013</v>
      </c>
      <c r="C22" s="102">
        <f t="shared" ca="1" si="2"/>
        <v>44013</v>
      </c>
      <c r="D22" s="103">
        <f t="shared" ca="1" si="2"/>
        <v>44013</v>
      </c>
      <c r="E22" s="104">
        <f t="shared" ca="1" si="3"/>
        <v>44013</v>
      </c>
      <c r="F22" s="105">
        <f t="shared" ca="1" si="3"/>
        <v>44013</v>
      </c>
      <c r="G22" s="106">
        <f t="shared" ca="1" si="3"/>
        <v>44013</v>
      </c>
      <c r="H22" s="107"/>
      <c r="I22" s="73"/>
    </row>
    <row r="23" spans="1:9">
      <c r="A23" s="72">
        <f t="shared" ca="1" si="4"/>
        <v>44044</v>
      </c>
      <c r="B23" s="101">
        <f t="shared" ca="1" si="2"/>
        <v>44044</v>
      </c>
      <c r="C23" s="102">
        <f t="shared" ca="1" si="2"/>
        <v>44044</v>
      </c>
      <c r="D23" s="103">
        <f t="shared" ca="1" si="2"/>
        <v>44044</v>
      </c>
      <c r="E23" s="104">
        <f t="shared" ca="1" si="3"/>
        <v>44044</v>
      </c>
      <c r="F23" s="105">
        <f t="shared" ca="1" si="3"/>
        <v>44044</v>
      </c>
      <c r="G23" s="106">
        <f t="shared" ca="1" si="3"/>
        <v>44044</v>
      </c>
      <c r="H23" s="107"/>
      <c r="I23" s="73"/>
    </row>
    <row r="24" spans="1:9">
      <c r="A24" s="72">
        <f t="shared" ca="1" si="4"/>
        <v>44075</v>
      </c>
      <c r="B24" s="101">
        <f t="shared" ca="1" si="2"/>
        <v>44075</v>
      </c>
      <c r="C24" s="102">
        <f t="shared" ca="1" si="2"/>
        <v>44075</v>
      </c>
      <c r="D24" s="103">
        <f t="shared" ca="1" si="2"/>
        <v>44075</v>
      </c>
      <c r="E24" s="104">
        <f t="shared" ca="1" si="3"/>
        <v>44075</v>
      </c>
      <c r="F24" s="105">
        <f t="shared" ca="1" si="3"/>
        <v>44075</v>
      </c>
      <c r="G24" s="106">
        <f t="shared" ca="1" si="3"/>
        <v>44075</v>
      </c>
      <c r="H24" s="107"/>
      <c r="I24" s="73"/>
    </row>
    <row r="25" spans="1:9">
      <c r="A25" s="72">
        <f t="shared" ca="1" si="4"/>
        <v>44105</v>
      </c>
      <c r="B25" s="101">
        <f t="shared" ca="1" si="2"/>
        <v>44105</v>
      </c>
      <c r="C25" s="102">
        <f t="shared" ca="1" si="2"/>
        <v>44105</v>
      </c>
      <c r="D25" s="103">
        <f t="shared" ca="1" si="2"/>
        <v>44105</v>
      </c>
      <c r="E25" s="104">
        <f t="shared" ca="1" si="3"/>
        <v>44105</v>
      </c>
      <c r="F25" s="105">
        <f t="shared" ca="1" si="3"/>
        <v>44105</v>
      </c>
      <c r="G25" s="106">
        <f t="shared" ca="1" si="3"/>
        <v>44105</v>
      </c>
      <c r="H25" s="107"/>
      <c r="I25" s="73"/>
    </row>
    <row r="26" spans="1:9">
      <c r="A26" s="72">
        <f t="shared" ca="1" si="4"/>
        <v>44136</v>
      </c>
      <c r="B26" s="101">
        <f t="shared" ca="1" si="2"/>
        <v>44136</v>
      </c>
      <c r="C26" s="102">
        <f t="shared" ca="1" si="2"/>
        <v>44136</v>
      </c>
      <c r="D26" s="103">
        <f t="shared" ca="1" si="2"/>
        <v>44136</v>
      </c>
      <c r="E26" s="104">
        <f t="shared" ca="1" si="3"/>
        <v>44136</v>
      </c>
      <c r="F26" s="105">
        <f t="shared" ca="1" si="3"/>
        <v>44136</v>
      </c>
      <c r="G26" s="106">
        <f t="shared" ca="1" si="3"/>
        <v>44136</v>
      </c>
      <c r="H26" s="107"/>
      <c r="I26" s="73"/>
    </row>
    <row r="27" spans="1:9">
      <c r="A27" s="72">
        <f t="shared" ca="1" si="4"/>
        <v>44166</v>
      </c>
      <c r="B27" s="101">
        <f t="shared" ca="1" si="2"/>
        <v>44166</v>
      </c>
      <c r="C27" s="102">
        <f t="shared" ca="1" si="2"/>
        <v>44166</v>
      </c>
      <c r="D27" s="103">
        <f t="shared" ca="1" si="2"/>
        <v>44166</v>
      </c>
      <c r="E27" s="104">
        <f t="shared" ca="1" si="3"/>
        <v>44166</v>
      </c>
      <c r="F27" s="105">
        <f t="shared" ca="1" si="3"/>
        <v>44166</v>
      </c>
      <c r="G27" s="106">
        <f t="shared" ca="1" si="3"/>
        <v>44166</v>
      </c>
      <c r="H27" s="107"/>
      <c r="I27" s="73"/>
    </row>
    <row r="29" spans="1:9">
      <c r="A29" s="70" t="s">
        <v>183</v>
      </c>
      <c r="B29" s="71" t="s">
        <v>226</v>
      </c>
      <c r="C29" s="71" t="s">
        <v>227</v>
      </c>
      <c r="D29" s="71" t="s">
        <v>228</v>
      </c>
      <c r="E29" s="71" t="s">
        <v>229</v>
      </c>
      <c r="F29" s="71" t="s">
        <v>230</v>
      </c>
    </row>
    <row r="30" spans="1:9">
      <c r="A30" s="72">
        <f ca="1">DATE(YEAR(TODAY()),1,1)</f>
        <v>43831</v>
      </c>
      <c r="B30" s="108">
        <f t="shared" ref="B30:F41" ca="1" si="5">$A16</f>
        <v>43831</v>
      </c>
      <c r="C30" s="109">
        <f t="shared" ca="1" si="5"/>
        <v>43831</v>
      </c>
      <c r="D30" s="110">
        <f t="shared" ca="1" si="5"/>
        <v>43831</v>
      </c>
      <c r="E30" s="111">
        <f t="shared" ca="1" si="5"/>
        <v>43831</v>
      </c>
      <c r="F30" s="112">
        <f t="shared" ca="1" si="5"/>
        <v>43831</v>
      </c>
      <c r="G30" s="93"/>
      <c r="H30" s="94"/>
      <c r="I30" s="81"/>
    </row>
    <row r="31" spans="1:9">
      <c r="A31" s="72">
        <f ca="1">EDATE(A30,1)</f>
        <v>43862</v>
      </c>
      <c r="B31" s="108">
        <f t="shared" ca="1" si="5"/>
        <v>43862</v>
      </c>
      <c r="C31" s="109">
        <f t="shared" ca="1" si="5"/>
        <v>43862</v>
      </c>
      <c r="D31" s="110">
        <f t="shared" ca="1" si="5"/>
        <v>43862</v>
      </c>
      <c r="E31" s="111">
        <f t="shared" ca="1" si="5"/>
        <v>43862</v>
      </c>
      <c r="F31" s="112">
        <f t="shared" ca="1" si="5"/>
        <v>43862</v>
      </c>
      <c r="G31" s="93"/>
      <c r="H31" s="94"/>
      <c r="I31" s="81"/>
    </row>
    <row r="32" spans="1:9">
      <c r="A32" s="72">
        <f t="shared" ref="A32:A41" ca="1" si="6">EDATE(A31,1)</f>
        <v>43891</v>
      </c>
      <c r="B32" s="108">
        <f t="shared" ca="1" si="5"/>
        <v>43891</v>
      </c>
      <c r="C32" s="109">
        <f t="shared" ca="1" si="5"/>
        <v>43891</v>
      </c>
      <c r="D32" s="110">
        <f t="shared" ca="1" si="5"/>
        <v>43891</v>
      </c>
      <c r="E32" s="111">
        <f t="shared" ca="1" si="5"/>
        <v>43891</v>
      </c>
      <c r="F32" s="112">
        <f t="shared" ca="1" si="5"/>
        <v>43891</v>
      </c>
      <c r="G32" s="93"/>
      <c r="H32" s="94"/>
      <c r="I32" s="81"/>
    </row>
    <row r="33" spans="1:9">
      <c r="A33" s="72">
        <f t="shared" ca="1" si="6"/>
        <v>43922</v>
      </c>
      <c r="B33" s="108">
        <f t="shared" ca="1" si="5"/>
        <v>43922</v>
      </c>
      <c r="C33" s="109">
        <f t="shared" ca="1" si="5"/>
        <v>43922</v>
      </c>
      <c r="D33" s="110">
        <f t="shared" ca="1" si="5"/>
        <v>43922</v>
      </c>
      <c r="E33" s="111">
        <f t="shared" ca="1" si="5"/>
        <v>43922</v>
      </c>
      <c r="F33" s="112">
        <f t="shared" ca="1" si="5"/>
        <v>43922</v>
      </c>
      <c r="G33" s="93"/>
      <c r="H33" s="94"/>
      <c r="I33" s="81"/>
    </row>
    <row r="34" spans="1:9">
      <c r="A34" s="72">
        <f t="shared" ca="1" si="6"/>
        <v>43952</v>
      </c>
      <c r="B34" s="108">
        <f t="shared" ca="1" si="5"/>
        <v>43952</v>
      </c>
      <c r="C34" s="109">
        <f t="shared" ca="1" si="5"/>
        <v>43952</v>
      </c>
      <c r="D34" s="110">
        <f t="shared" ca="1" si="5"/>
        <v>43952</v>
      </c>
      <c r="E34" s="111">
        <f t="shared" ca="1" si="5"/>
        <v>43952</v>
      </c>
      <c r="F34" s="112">
        <f t="shared" ca="1" si="5"/>
        <v>43952</v>
      </c>
      <c r="G34" s="93"/>
      <c r="H34" s="94"/>
      <c r="I34" s="81"/>
    </row>
    <row r="35" spans="1:9">
      <c r="A35" s="72">
        <f t="shared" ca="1" si="6"/>
        <v>43983</v>
      </c>
      <c r="B35" s="108">
        <f t="shared" ca="1" si="5"/>
        <v>43983</v>
      </c>
      <c r="C35" s="109">
        <f t="shared" ca="1" si="5"/>
        <v>43983</v>
      </c>
      <c r="D35" s="110">
        <f t="shared" ca="1" si="5"/>
        <v>43983</v>
      </c>
      <c r="E35" s="111">
        <f t="shared" ca="1" si="5"/>
        <v>43983</v>
      </c>
      <c r="F35" s="112">
        <f t="shared" ca="1" si="5"/>
        <v>43983</v>
      </c>
      <c r="G35" s="93"/>
      <c r="H35" s="94"/>
      <c r="I35" s="81"/>
    </row>
    <row r="36" spans="1:9">
      <c r="A36" s="72">
        <f t="shared" ca="1" si="6"/>
        <v>44013</v>
      </c>
      <c r="B36" s="108">
        <f t="shared" ca="1" si="5"/>
        <v>44013</v>
      </c>
      <c r="C36" s="109">
        <f t="shared" ca="1" si="5"/>
        <v>44013</v>
      </c>
      <c r="D36" s="110">
        <f t="shared" ca="1" si="5"/>
        <v>44013</v>
      </c>
      <c r="E36" s="111">
        <f t="shared" ca="1" si="5"/>
        <v>44013</v>
      </c>
      <c r="F36" s="112">
        <f t="shared" ca="1" si="5"/>
        <v>44013</v>
      </c>
      <c r="G36" s="93"/>
      <c r="H36" s="94"/>
      <c r="I36" s="81"/>
    </row>
    <row r="37" spans="1:9">
      <c r="A37" s="72">
        <f t="shared" ca="1" si="6"/>
        <v>44044</v>
      </c>
      <c r="B37" s="108">
        <f t="shared" ca="1" si="5"/>
        <v>44044</v>
      </c>
      <c r="C37" s="109">
        <f t="shared" ca="1" si="5"/>
        <v>44044</v>
      </c>
      <c r="D37" s="110">
        <f t="shared" ca="1" si="5"/>
        <v>44044</v>
      </c>
      <c r="E37" s="111">
        <f t="shared" ca="1" si="5"/>
        <v>44044</v>
      </c>
      <c r="F37" s="112">
        <f t="shared" ca="1" si="5"/>
        <v>44044</v>
      </c>
      <c r="G37" s="93"/>
      <c r="H37" s="94"/>
      <c r="I37" s="81"/>
    </row>
    <row r="38" spans="1:9">
      <c r="A38" s="72">
        <f t="shared" ca="1" si="6"/>
        <v>44075</v>
      </c>
      <c r="B38" s="108">
        <f t="shared" ca="1" si="5"/>
        <v>44075</v>
      </c>
      <c r="C38" s="109">
        <f t="shared" ca="1" si="5"/>
        <v>44075</v>
      </c>
      <c r="D38" s="110">
        <f t="shared" ca="1" si="5"/>
        <v>44075</v>
      </c>
      <c r="E38" s="111">
        <f t="shared" ca="1" si="5"/>
        <v>44075</v>
      </c>
      <c r="F38" s="112">
        <f t="shared" ca="1" si="5"/>
        <v>44075</v>
      </c>
      <c r="G38" s="93"/>
      <c r="H38" s="94"/>
      <c r="I38" s="81"/>
    </row>
    <row r="39" spans="1:9">
      <c r="A39" s="72">
        <f t="shared" ca="1" si="6"/>
        <v>44105</v>
      </c>
      <c r="B39" s="108">
        <f t="shared" ca="1" si="5"/>
        <v>44105</v>
      </c>
      <c r="C39" s="109">
        <f t="shared" ca="1" si="5"/>
        <v>44105</v>
      </c>
      <c r="D39" s="110">
        <f t="shared" ca="1" si="5"/>
        <v>44105</v>
      </c>
      <c r="E39" s="111">
        <f t="shared" ca="1" si="5"/>
        <v>44105</v>
      </c>
      <c r="F39" s="112">
        <f t="shared" ca="1" si="5"/>
        <v>44105</v>
      </c>
      <c r="G39" s="93"/>
      <c r="H39" s="94"/>
      <c r="I39" s="81"/>
    </row>
    <row r="40" spans="1:9">
      <c r="A40" s="72">
        <f t="shared" ca="1" si="6"/>
        <v>44136</v>
      </c>
      <c r="B40" s="108">
        <f t="shared" ca="1" si="5"/>
        <v>44136</v>
      </c>
      <c r="C40" s="109">
        <f t="shared" ca="1" si="5"/>
        <v>44136</v>
      </c>
      <c r="D40" s="110">
        <f t="shared" ca="1" si="5"/>
        <v>44136</v>
      </c>
      <c r="E40" s="111">
        <f t="shared" ca="1" si="5"/>
        <v>44136</v>
      </c>
      <c r="F40" s="112">
        <f t="shared" ca="1" si="5"/>
        <v>44136</v>
      </c>
      <c r="G40" s="93"/>
      <c r="H40" s="94"/>
      <c r="I40" s="81"/>
    </row>
    <row r="41" spans="1:9">
      <c r="A41" s="72">
        <f t="shared" ca="1" si="6"/>
        <v>44166</v>
      </c>
      <c r="B41" s="108">
        <f t="shared" ca="1" si="5"/>
        <v>44166</v>
      </c>
      <c r="C41" s="109">
        <f t="shared" ca="1" si="5"/>
        <v>44166</v>
      </c>
      <c r="D41" s="110">
        <f t="shared" ca="1" si="5"/>
        <v>44166</v>
      </c>
      <c r="E41" s="111">
        <f t="shared" ca="1" si="5"/>
        <v>44166</v>
      </c>
      <c r="F41" s="112">
        <f t="shared" ca="1" si="5"/>
        <v>44166</v>
      </c>
      <c r="G41" s="93"/>
      <c r="H41" s="94"/>
      <c r="I41" s="81"/>
    </row>
    <row r="43" spans="1:9">
      <c r="A43" s="70" t="s">
        <v>183</v>
      </c>
      <c r="B43" s="71" t="s">
        <v>231</v>
      </c>
      <c r="C43" s="71" t="s">
        <v>232</v>
      </c>
      <c r="D43" s="71" t="s">
        <v>233</v>
      </c>
      <c r="E43" s="71" t="s">
        <v>234</v>
      </c>
      <c r="F43" s="71" t="s">
        <v>235</v>
      </c>
      <c r="G43" s="71" t="s">
        <v>236</v>
      </c>
      <c r="H43" s="71" t="s">
        <v>237</v>
      </c>
      <c r="I43" s="71" t="s">
        <v>238</v>
      </c>
    </row>
    <row r="44" spans="1:9">
      <c r="A44" s="72">
        <f ca="1">DATE(YEAR(TODAY()),1,1)</f>
        <v>43831</v>
      </c>
      <c r="B44" s="107">
        <f t="shared" ref="B44:I55" ca="1" si="7">$A30</f>
        <v>43831</v>
      </c>
      <c r="C44" s="113">
        <f t="shared" ca="1" si="7"/>
        <v>43831</v>
      </c>
      <c r="D44" s="114">
        <f t="shared" ca="1" si="7"/>
        <v>43831</v>
      </c>
      <c r="E44" s="115">
        <f t="shared" ca="1" si="7"/>
        <v>43831</v>
      </c>
      <c r="F44" s="116">
        <f t="shared" ca="1" si="7"/>
        <v>43831</v>
      </c>
      <c r="G44" s="117">
        <f t="shared" ca="1" si="7"/>
        <v>43831</v>
      </c>
      <c r="H44" s="118">
        <f t="shared" ca="1" si="7"/>
        <v>43831</v>
      </c>
      <c r="I44" s="119">
        <f t="shared" ca="1" si="7"/>
        <v>43831</v>
      </c>
    </row>
    <row r="45" spans="1:9">
      <c r="A45" s="72">
        <f ca="1">EDATE(A44,1)</f>
        <v>43862</v>
      </c>
      <c r="B45" s="107">
        <f t="shared" ca="1" si="7"/>
        <v>43862</v>
      </c>
      <c r="C45" s="113">
        <f t="shared" ca="1" si="7"/>
        <v>43862</v>
      </c>
      <c r="D45" s="114">
        <f t="shared" ca="1" si="7"/>
        <v>43862</v>
      </c>
      <c r="E45" s="115">
        <f t="shared" ca="1" si="7"/>
        <v>43862</v>
      </c>
      <c r="F45" s="116">
        <f t="shared" ca="1" si="7"/>
        <v>43862</v>
      </c>
      <c r="G45" s="117">
        <f t="shared" ca="1" si="7"/>
        <v>43862</v>
      </c>
      <c r="H45" s="118">
        <f t="shared" ca="1" si="7"/>
        <v>43862</v>
      </c>
      <c r="I45" s="119">
        <f t="shared" ca="1" si="7"/>
        <v>43862</v>
      </c>
    </row>
    <row r="46" spans="1:9">
      <c r="A46" s="72">
        <f t="shared" ref="A46:A55" ca="1" si="8">EDATE(A45,1)</f>
        <v>43891</v>
      </c>
      <c r="B46" s="107">
        <f t="shared" ca="1" si="7"/>
        <v>43891</v>
      </c>
      <c r="C46" s="113">
        <f t="shared" ca="1" si="7"/>
        <v>43891</v>
      </c>
      <c r="D46" s="114">
        <f t="shared" ca="1" si="7"/>
        <v>43891</v>
      </c>
      <c r="E46" s="115">
        <f t="shared" ca="1" si="7"/>
        <v>43891</v>
      </c>
      <c r="F46" s="116">
        <f t="shared" ca="1" si="7"/>
        <v>43891</v>
      </c>
      <c r="G46" s="117">
        <f t="shared" ca="1" si="7"/>
        <v>43891</v>
      </c>
      <c r="H46" s="118">
        <f t="shared" ca="1" si="7"/>
        <v>43891</v>
      </c>
      <c r="I46" s="119">
        <f t="shared" ca="1" si="7"/>
        <v>43891</v>
      </c>
    </row>
    <row r="47" spans="1:9">
      <c r="A47" s="72">
        <f t="shared" ca="1" si="8"/>
        <v>43922</v>
      </c>
      <c r="B47" s="107">
        <f t="shared" ca="1" si="7"/>
        <v>43922</v>
      </c>
      <c r="C47" s="113">
        <f t="shared" ca="1" si="7"/>
        <v>43922</v>
      </c>
      <c r="D47" s="114">
        <f t="shared" ca="1" si="7"/>
        <v>43922</v>
      </c>
      <c r="E47" s="115">
        <f t="shared" ca="1" si="7"/>
        <v>43922</v>
      </c>
      <c r="F47" s="116">
        <f t="shared" ca="1" si="7"/>
        <v>43922</v>
      </c>
      <c r="G47" s="117">
        <f t="shared" ca="1" si="7"/>
        <v>43922</v>
      </c>
      <c r="H47" s="118">
        <f t="shared" ca="1" si="7"/>
        <v>43922</v>
      </c>
      <c r="I47" s="119">
        <f t="shared" ca="1" si="7"/>
        <v>43922</v>
      </c>
    </row>
    <row r="48" spans="1:9">
      <c r="A48" s="72">
        <f t="shared" ca="1" si="8"/>
        <v>43952</v>
      </c>
      <c r="B48" s="107">
        <f t="shared" ca="1" si="7"/>
        <v>43952</v>
      </c>
      <c r="C48" s="113">
        <f t="shared" ca="1" si="7"/>
        <v>43952</v>
      </c>
      <c r="D48" s="114">
        <f t="shared" ca="1" si="7"/>
        <v>43952</v>
      </c>
      <c r="E48" s="115">
        <f t="shared" ca="1" si="7"/>
        <v>43952</v>
      </c>
      <c r="F48" s="116">
        <f t="shared" ca="1" si="7"/>
        <v>43952</v>
      </c>
      <c r="G48" s="117">
        <f t="shared" ca="1" si="7"/>
        <v>43952</v>
      </c>
      <c r="H48" s="118">
        <f t="shared" ca="1" si="7"/>
        <v>43952</v>
      </c>
      <c r="I48" s="119">
        <f t="shared" ca="1" si="7"/>
        <v>43952</v>
      </c>
    </row>
    <row r="49" spans="1:9">
      <c r="A49" s="72">
        <f t="shared" ca="1" si="8"/>
        <v>43983</v>
      </c>
      <c r="B49" s="107">
        <f t="shared" ca="1" si="7"/>
        <v>43983</v>
      </c>
      <c r="C49" s="113">
        <f t="shared" ca="1" si="7"/>
        <v>43983</v>
      </c>
      <c r="D49" s="114">
        <f t="shared" ca="1" si="7"/>
        <v>43983</v>
      </c>
      <c r="E49" s="115">
        <f t="shared" ca="1" si="7"/>
        <v>43983</v>
      </c>
      <c r="F49" s="116">
        <f t="shared" ca="1" si="7"/>
        <v>43983</v>
      </c>
      <c r="G49" s="117">
        <f t="shared" ca="1" si="7"/>
        <v>43983</v>
      </c>
      <c r="H49" s="118">
        <f t="shared" ca="1" si="7"/>
        <v>43983</v>
      </c>
      <c r="I49" s="119">
        <f t="shared" ca="1" si="7"/>
        <v>43983</v>
      </c>
    </row>
    <row r="50" spans="1:9">
      <c r="A50" s="72">
        <f t="shared" ca="1" si="8"/>
        <v>44013</v>
      </c>
      <c r="B50" s="107">
        <f t="shared" ca="1" si="7"/>
        <v>44013</v>
      </c>
      <c r="C50" s="113">
        <f t="shared" ca="1" si="7"/>
        <v>44013</v>
      </c>
      <c r="D50" s="114">
        <f t="shared" ca="1" si="7"/>
        <v>44013</v>
      </c>
      <c r="E50" s="115">
        <f t="shared" ca="1" si="7"/>
        <v>44013</v>
      </c>
      <c r="F50" s="116">
        <f t="shared" ca="1" si="7"/>
        <v>44013</v>
      </c>
      <c r="G50" s="117">
        <f t="shared" ca="1" si="7"/>
        <v>44013</v>
      </c>
      <c r="H50" s="118">
        <f t="shared" ca="1" si="7"/>
        <v>44013</v>
      </c>
      <c r="I50" s="119">
        <f t="shared" ca="1" si="7"/>
        <v>44013</v>
      </c>
    </row>
    <row r="51" spans="1:9">
      <c r="A51" s="72">
        <f t="shared" ca="1" si="8"/>
        <v>44044</v>
      </c>
      <c r="B51" s="107">
        <f t="shared" ca="1" si="7"/>
        <v>44044</v>
      </c>
      <c r="C51" s="113">
        <f t="shared" ca="1" si="7"/>
        <v>44044</v>
      </c>
      <c r="D51" s="114">
        <f t="shared" ca="1" si="7"/>
        <v>44044</v>
      </c>
      <c r="E51" s="115">
        <f t="shared" ca="1" si="7"/>
        <v>44044</v>
      </c>
      <c r="F51" s="116">
        <f t="shared" ca="1" si="7"/>
        <v>44044</v>
      </c>
      <c r="G51" s="117">
        <f t="shared" ca="1" si="7"/>
        <v>44044</v>
      </c>
      <c r="H51" s="118">
        <f t="shared" ca="1" si="7"/>
        <v>44044</v>
      </c>
      <c r="I51" s="119">
        <f t="shared" ca="1" si="7"/>
        <v>44044</v>
      </c>
    </row>
    <row r="52" spans="1:9">
      <c r="A52" s="72">
        <f t="shared" ca="1" si="8"/>
        <v>44075</v>
      </c>
      <c r="B52" s="107">
        <f t="shared" ca="1" si="7"/>
        <v>44075</v>
      </c>
      <c r="C52" s="113">
        <f t="shared" ca="1" si="7"/>
        <v>44075</v>
      </c>
      <c r="D52" s="114">
        <f t="shared" ca="1" si="7"/>
        <v>44075</v>
      </c>
      <c r="E52" s="115">
        <f t="shared" ca="1" si="7"/>
        <v>44075</v>
      </c>
      <c r="F52" s="116">
        <f t="shared" ca="1" si="7"/>
        <v>44075</v>
      </c>
      <c r="G52" s="117">
        <f t="shared" ca="1" si="7"/>
        <v>44075</v>
      </c>
      <c r="H52" s="118">
        <f t="shared" ca="1" si="7"/>
        <v>44075</v>
      </c>
      <c r="I52" s="119">
        <f t="shared" ca="1" si="7"/>
        <v>44075</v>
      </c>
    </row>
    <row r="53" spans="1:9">
      <c r="A53" s="72">
        <f t="shared" ca="1" si="8"/>
        <v>44105</v>
      </c>
      <c r="B53" s="107">
        <f t="shared" ca="1" si="7"/>
        <v>44105</v>
      </c>
      <c r="C53" s="113">
        <f t="shared" ca="1" si="7"/>
        <v>44105</v>
      </c>
      <c r="D53" s="114">
        <f t="shared" ca="1" si="7"/>
        <v>44105</v>
      </c>
      <c r="E53" s="115">
        <f t="shared" ca="1" si="7"/>
        <v>44105</v>
      </c>
      <c r="F53" s="116">
        <f t="shared" ca="1" si="7"/>
        <v>44105</v>
      </c>
      <c r="G53" s="117">
        <f t="shared" ca="1" si="7"/>
        <v>44105</v>
      </c>
      <c r="H53" s="118">
        <f t="shared" ca="1" si="7"/>
        <v>44105</v>
      </c>
      <c r="I53" s="119">
        <f t="shared" ca="1" si="7"/>
        <v>44105</v>
      </c>
    </row>
    <row r="54" spans="1:9">
      <c r="A54" s="72">
        <f t="shared" ca="1" si="8"/>
        <v>44136</v>
      </c>
      <c r="B54" s="107">
        <f t="shared" ca="1" si="7"/>
        <v>44136</v>
      </c>
      <c r="C54" s="113">
        <f t="shared" ca="1" si="7"/>
        <v>44136</v>
      </c>
      <c r="D54" s="114">
        <f t="shared" ca="1" si="7"/>
        <v>44136</v>
      </c>
      <c r="E54" s="115">
        <f t="shared" ca="1" si="7"/>
        <v>44136</v>
      </c>
      <c r="F54" s="116">
        <f t="shared" ca="1" si="7"/>
        <v>44136</v>
      </c>
      <c r="G54" s="117">
        <f t="shared" ca="1" si="7"/>
        <v>44136</v>
      </c>
      <c r="H54" s="118">
        <f t="shared" ca="1" si="7"/>
        <v>44136</v>
      </c>
      <c r="I54" s="119">
        <f t="shared" ca="1" si="7"/>
        <v>44136</v>
      </c>
    </row>
    <row r="55" spans="1:9">
      <c r="A55" s="72">
        <f t="shared" ca="1" si="8"/>
        <v>44166</v>
      </c>
      <c r="B55" s="107">
        <f t="shared" ca="1" si="7"/>
        <v>44166</v>
      </c>
      <c r="C55" s="113">
        <f t="shared" ca="1" si="7"/>
        <v>44166</v>
      </c>
      <c r="D55" s="114">
        <f t="shared" ca="1" si="7"/>
        <v>44166</v>
      </c>
      <c r="E55" s="115">
        <f t="shared" ca="1" si="7"/>
        <v>44166</v>
      </c>
      <c r="F55" s="116">
        <f t="shared" ca="1" si="7"/>
        <v>44166</v>
      </c>
      <c r="G55" s="117">
        <f t="shared" ca="1" si="7"/>
        <v>44166</v>
      </c>
      <c r="H55" s="118">
        <f t="shared" ca="1" si="7"/>
        <v>44166</v>
      </c>
      <c r="I55" s="119">
        <f t="shared" ca="1" si="7"/>
        <v>44166</v>
      </c>
    </row>
  </sheetData>
  <pageMargins left="0.78740157499999996" right="0.78740157499999996" top="0.984251969" bottom="0.984251969" header="0.4921259845" footer="0.492125984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899EC-C291-4F3A-B450-11D2E4838466}">
  <sheetPr codeName="Tabelle13"/>
  <dimension ref="A1:H240"/>
  <sheetViews>
    <sheetView workbookViewId="0">
      <selection activeCell="A3" sqref="A3"/>
    </sheetView>
  </sheetViews>
  <sheetFormatPr baseColWidth="10" defaultRowHeight="12.75"/>
  <cols>
    <col min="1" max="1" width="22.25" style="70" customWidth="1"/>
    <col min="2" max="6" width="11" style="70"/>
    <col min="7" max="7" width="37.125" style="70" customWidth="1"/>
    <col min="8" max="16384" width="11" style="70"/>
  </cols>
  <sheetData>
    <row r="1" spans="1:8">
      <c r="G1" s="120" t="s">
        <v>239</v>
      </c>
      <c r="H1" s="120" t="s">
        <v>240</v>
      </c>
    </row>
    <row r="2" spans="1:8">
      <c r="A2" s="70" t="s">
        <v>241</v>
      </c>
      <c r="G2" s="121" t="s">
        <v>242</v>
      </c>
      <c r="H2" s="121" t="s">
        <v>243</v>
      </c>
    </row>
    <row r="3" spans="1:8">
      <c r="A3" s="70" t="s">
        <v>305</v>
      </c>
      <c r="B3" s="70">
        <f>MATCH(A3,G1:G240,0)</f>
        <v>33</v>
      </c>
      <c r="C3" s="70" t="str">
        <f>INDEX(H1:H240,B3)</f>
        <v>cy</v>
      </c>
      <c r="G3" s="121" t="s">
        <v>245</v>
      </c>
      <c r="H3" s="121" t="s">
        <v>246</v>
      </c>
    </row>
    <row r="4" spans="1:8">
      <c r="G4" s="121" t="s">
        <v>247</v>
      </c>
      <c r="H4" s="121" t="s">
        <v>248</v>
      </c>
    </row>
    <row r="5" spans="1:8">
      <c r="G5" s="121" t="s">
        <v>249</v>
      </c>
      <c r="H5" s="121" t="s">
        <v>250</v>
      </c>
    </row>
    <row r="6" spans="1:8">
      <c r="G6" s="121" t="s">
        <v>251</v>
      </c>
      <c r="H6" s="121" t="s">
        <v>252</v>
      </c>
    </row>
    <row r="7" spans="1:8">
      <c r="G7" s="121" t="s">
        <v>253</v>
      </c>
      <c r="H7" s="121" t="s">
        <v>254</v>
      </c>
    </row>
    <row r="8" spans="1:8">
      <c r="C8" s="70" t="s">
        <v>255</v>
      </c>
      <c r="G8" s="121" t="s">
        <v>256</v>
      </c>
      <c r="H8" s="121" t="s">
        <v>257</v>
      </c>
    </row>
    <row r="9" spans="1:8">
      <c r="C9" s="122" t="str">
        <f ca="1">TEXT(TODAY(),"[$-"&amp;C3&amp;"] TTTT TT.MMMM JJJJ")</f>
        <v xml:space="preserve"> Dydd Llun 23.Tachwedd 2020</v>
      </c>
      <c r="G9" s="121" t="s">
        <v>258</v>
      </c>
      <c r="H9" s="121" t="s">
        <v>259</v>
      </c>
    </row>
    <row r="10" spans="1:8">
      <c r="G10" s="121" t="s">
        <v>260</v>
      </c>
      <c r="H10" s="121" t="s">
        <v>261</v>
      </c>
    </row>
    <row r="11" spans="1:8">
      <c r="A11" s="123"/>
      <c r="G11" s="121" t="s">
        <v>262</v>
      </c>
      <c r="H11" s="121" t="s">
        <v>263</v>
      </c>
    </row>
    <row r="12" spans="1:8">
      <c r="G12" s="121" t="s">
        <v>264</v>
      </c>
      <c r="H12" s="121" t="s">
        <v>265</v>
      </c>
    </row>
    <row r="13" spans="1:8">
      <c r="G13" s="121" t="s">
        <v>266</v>
      </c>
      <c r="H13" s="121" t="s">
        <v>267</v>
      </c>
    </row>
    <row r="14" spans="1:8">
      <c r="G14" s="121" t="s">
        <v>268</v>
      </c>
      <c r="H14" s="121" t="s">
        <v>269</v>
      </c>
    </row>
    <row r="15" spans="1:8">
      <c r="G15" s="121" t="s">
        <v>270</v>
      </c>
      <c r="H15" s="121" t="s">
        <v>271</v>
      </c>
    </row>
    <row r="16" spans="1:8">
      <c r="G16" s="121" t="s">
        <v>272</v>
      </c>
      <c r="H16" s="121" t="s">
        <v>273</v>
      </c>
    </row>
    <row r="17" spans="7:8">
      <c r="G17" s="121" t="s">
        <v>274</v>
      </c>
      <c r="H17" s="121" t="s">
        <v>275</v>
      </c>
    </row>
    <row r="18" spans="7:8">
      <c r="G18" s="121" t="s">
        <v>276</v>
      </c>
      <c r="H18" s="121" t="s">
        <v>277</v>
      </c>
    </row>
    <row r="19" spans="7:8">
      <c r="G19" s="121" t="s">
        <v>278</v>
      </c>
      <c r="H19" s="121" t="s">
        <v>279</v>
      </c>
    </row>
    <row r="20" spans="7:8">
      <c r="G20" s="121" t="s">
        <v>280</v>
      </c>
      <c r="H20" s="121" t="s">
        <v>281</v>
      </c>
    </row>
    <row r="21" spans="7:8">
      <c r="G21" s="121" t="s">
        <v>282</v>
      </c>
      <c r="H21" s="121" t="s">
        <v>283</v>
      </c>
    </row>
    <row r="22" spans="7:8">
      <c r="G22" s="121" t="s">
        <v>284</v>
      </c>
      <c r="H22" s="121" t="s">
        <v>285</v>
      </c>
    </row>
    <row r="23" spans="7:8">
      <c r="G23" s="121" t="s">
        <v>286</v>
      </c>
      <c r="H23" s="121" t="s">
        <v>285</v>
      </c>
    </row>
    <row r="24" spans="7:8">
      <c r="G24" s="121" t="s">
        <v>287</v>
      </c>
      <c r="H24" s="121" t="s">
        <v>288</v>
      </c>
    </row>
    <row r="25" spans="7:8">
      <c r="G25" s="121" t="s">
        <v>289</v>
      </c>
      <c r="H25" s="121" t="s">
        <v>290</v>
      </c>
    </row>
    <row r="26" spans="7:8">
      <c r="G26" s="121" t="s">
        <v>291</v>
      </c>
      <c r="H26" s="121" t="s">
        <v>292</v>
      </c>
    </row>
    <row r="27" spans="7:8">
      <c r="G27" s="121" t="s">
        <v>293</v>
      </c>
      <c r="H27" s="121" t="s">
        <v>294</v>
      </c>
    </row>
    <row r="28" spans="7:8">
      <c r="G28" s="121" t="s">
        <v>295</v>
      </c>
      <c r="H28" s="121" t="s">
        <v>296</v>
      </c>
    </row>
    <row r="29" spans="7:8">
      <c r="G29" s="121" t="s">
        <v>297</v>
      </c>
      <c r="H29" s="121" t="s">
        <v>298</v>
      </c>
    </row>
    <row r="30" spans="7:8">
      <c r="G30" s="121" t="s">
        <v>299</v>
      </c>
      <c r="H30" s="121" t="s">
        <v>300</v>
      </c>
    </row>
    <row r="31" spans="7:8">
      <c r="G31" s="121" t="s">
        <v>301</v>
      </c>
      <c r="H31" s="121" t="s">
        <v>302</v>
      </c>
    </row>
    <row r="32" spans="7:8">
      <c r="G32" s="121" t="s">
        <v>303</v>
      </c>
      <c r="H32" s="121" t="s">
        <v>304</v>
      </c>
    </row>
    <row r="33" spans="7:8">
      <c r="G33" s="121" t="s">
        <v>305</v>
      </c>
      <c r="H33" s="121" t="s">
        <v>306</v>
      </c>
    </row>
    <row r="34" spans="7:8">
      <c r="G34" s="121" t="s">
        <v>307</v>
      </c>
      <c r="H34" s="121" t="s">
        <v>308</v>
      </c>
    </row>
    <row r="35" spans="7:8">
      <c r="G35" s="121" t="s">
        <v>309</v>
      </c>
      <c r="H35" s="121" t="s">
        <v>310</v>
      </c>
    </row>
    <row r="36" spans="7:8">
      <c r="G36" s="121" t="s">
        <v>311</v>
      </c>
      <c r="H36" s="121" t="s">
        <v>312</v>
      </c>
    </row>
    <row r="37" spans="7:8">
      <c r="G37" s="121" t="s">
        <v>313</v>
      </c>
      <c r="H37" s="121" t="s">
        <v>314</v>
      </c>
    </row>
    <row r="38" spans="7:8">
      <c r="G38" s="121" t="s">
        <v>315</v>
      </c>
      <c r="H38" s="121" t="s">
        <v>316</v>
      </c>
    </row>
    <row r="39" spans="7:8">
      <c r="G39" s="121" t="s">
        <v>317</v>
      </c>
      <c r="H39" s="121" t="s">
        <v>318</v>
      </c>
    </row>
    <row r="40" spans="7:8">
      <c r="G40" s="121" t="s">
        <v>319</v>
      </c>
      <c r="H40" s="121" t="s">
        <v>320</v>
      </c>
    </row>
    <row r="41" spans="7:8">
      <c r="G41" s="121" t="s">
        <v>321</v>
      </c>
      <c r="H41" s="121" t="s">
        <v>322</v>
      </c>
    </row>
    <row r="42" spans="7:8">
      <c r="G42" s="121" t="s">
        <v>323</v>
      </c>
      <c r="H42" s="121" t="s">
        <v>324</v>
      </c>
    </row>
    <row r="43" spans="7:8">
      <c r="G43" s="121" t="s">
        <v>325</v>
      </c>
      <c r="H43" s="121" t="s">
        <v>326</v>
      </c>
    </row>
    <row r="44" spans="7:8">
      <c r="G44" s="121" t="s">
        <v>327</v>
      </c>
      <c r="H44" s="121" t="s">
        <v>328</v>
      </c>
    </row>
    <row r="45" spans="7:8">
      <c r="G45" s="121" t="s">
        <v>329</v>
      </c>
      <c r="H45" s="121" t="s">
        <v>330</v>
      </c>
    </row>
    <row r="46" spans="7:8">
      <c r="G46" s="121" t="s">
        <v>331</v>
      </c>
      <c r="H46" s="121" t="s">
        <v>332</v>
      </c>
    </row>
    <row r="47" spans="7:8">
      <c r="G47" s="121" t="s">
        <v>333</v>
      </c>
      <c r="H47" s="121" t="s">
        <v>334</v>
      </c>
    </row>
    <row r="48" spans="7:8">
      <c r="G48" s="121" t="s">
        <v>335</v>
      </c>
      <c r="H48" s="121" t="s">
        <v>336</v>
      </c>
    </row>
    <row r="49" spans="7:8">
      <c r="G49" s="121" t="s">
        <v>337</v>
      </c>
      <c r="H49" s="121" t="s">
        <v>338</v>
      </c>
    </row>
    <row r="50" spans="7:8">
      <c r="G50" s="121" t="s">
        <v>339</v>
      </c>
      <c r="H50" s="121" t="s">
        <v>340</v>
      </c>
    </row>
    <row r="51" spans="7:8">
      <c r="G51" s="121" t="s">
        <v>341</v>
      </c>
      <c r="H51" s="121" t="s">
        <v>342</v>
      </c>
    </row>
    <row r="52" spans="7:8">
      <c r="G52" s="121" t="s">
        <v>343</v>
      </c>
      <c r="H52" s="121" t="s">
        <v>344</v>
      </c>
    </row>
    <row r="53" spans="7:8">
      <c r="G53" s="121" t="s">
        <v>345</v>
      </c>
      <c r="H53" s="121" t="s">
        <v>346</v>
      </c>
    </row>
    <row r="54" spans="7:8">
      <c r="G54" s="121" t="s">
        <v>347</v>
      </c>
      <c r="H54" s="121" t="s">
        <v>348</v>
      </c>
    </row>
    <row r="55" spans="7:8">
      <c r="G55" s="121" t="s">
        <v>349</v>
      </c>
      <c r="H55" s="121" t="s">
        <v>350</v>
      </c>
    </row>
    <row r="56" spans="7:8">
      <c r="G56" s="121" t="s">
        <v>351</v>
      </c>
      <c r="H56" s="121" t="s">
        <v>352</v>
      </c>
    </row>
    <row r="57" spans="7:8">
      <c r="G57" s="121" t="s">
        <v>353</v>
      </c>
      <c r="H57" s="121" t="s">
        <v>354</v>
      </c>
    </row>
    <row r="58" spans="7:8">
      <c r="G58" s="121" t="s">
        <v>355</v>
      </c>
      <c r="H58" s="121" t="s">
        <v>356</v>
      </c>
    </row>
    <row r="59" spans="7:8">
      <c r="G59" s="121" t="s">
        <v>357</v>
      </c>
      <c r="H59" s="121" t="s">
        <v>358</v>
      </c>
    </row>
    <row r="60" spans="7:8">
      <c r="G60" s="121" t="s">
        <v>359</v>
      </c>
      <c r="H60" s="121" t="s">
        <v>360</v>
      </c>
    </row>
    <row r="61" spans="7:8">
      <c r="G61" s="121" t="s">
        <v>361</v>
      </c>
      <c r="H61" s="121" t="s">
        <v>362</v>
      </c>
    </row>
    <row r="62" spans="7:8">
      <c r="G62" s="121" t="s">
        <v>363</v>
      </c>
      <c r="H62" s="121" t="s">
        <v>364</v>
      </c>
    </row>
    <row r="63" spans="7:8">
      <c r="G63" s="121" t="s">
        <v>365</v>
      </c>
      <c r="H63" s="121" t="s">
        <v>366</v>
      </c>
    </row>
    <row r="64" spans="7:8">
      <c r="G64" s="121" t="s">
        <v>367</v>
      </c>
      <c r="H64" s="121" t="s">
        <v>368</v>
      </c>
    </row>
    <row r="65" spans="7:8">
      <c r="G65" s="121" t="s">
        <v>369</v>
      </c>
      <c r="H65" s="121" t="s">
        <v>370</v>
      </c>
    </row>
    <row r="66" spans="7:8">
      <c r="G66" s="121" t="s">
        <v>371</v>
      </c>
      <c r="H66" s="121" t="s">
        <v>372</v>
      </c>
    </row>
    <row r="67" spans="7:8">
      <c r="G67" s="121" t="s">
        <v>373</v>
      </c>
      <c r="H67" s="121" t="s">
        <v>374</v>
      </c>
    </row>
    <row r="68" spans="7:8">
      <c r="G68" s="121" t="s">
        <v>375</v>
      </c>
      <c r="H68" s="121" t="s">
        <v>376</v>
      </c>
    </row>
    <row r="69" spans="7:8">
      <c r="G69" s="121" t="s">
        <v>377</v>
      </c>
      <c r="H69" s="121" t="s">
        <v>378</v>
      </c>
    </row>
    <row r="70" spans="7:8">
      <c r="G70" s="121" t="s">
        <v>379</v>
      </c>
      <c r="H70" s="121" t="s">
        <v>380</v>
      </c>
    </row>
    <row r="71" spans="7:8">
      <c r="G71" s="121" t="s">
        <v>381</v>
      </c>
      <c r="H71" s="121" t="s">
        <v>380</v>
      </c>
    </row>
    <row r="72" spans="7:8">
      <c r="G72" s="121" t="s">
        <v>382</v>
      </c>
      <c r="H72" s="121" t="s">
        <v>383</v>
      </c>
    </row>
    <row r="73" spans="7:8">
      <c r="G73" s="121" t="s">
        <v>384</v>
      </c>
      <c r="H73" s="121" t="s">
        <v>385</v>
      </c>
    </row>
    <row r="74" spans="7:8">
      <c r="G74" s="121" t="s">
        <v>386</v>
      </c>
      <c r="H74" s="121" t="s">
        <v>387</v>
      </c>
    </row>
    <row r="75" spans="7:8">
      <c r="G75" s="121" t="s">
        <v>388</v>
      </c>
      <c r="H75" s="121" t="s">
        <v>389</v>
      </c>
    </row>
    <row r="76" spans="7:8">
      <c r="G76" s="121" t="s">
        <v>390</v>
      </c>
      <c r="H76" s="121" t="s">
        <v>391</v>
      </c>
    </row>
    <row r="77" spans="7:8">
      <c r="G77" s="121" t="s">
        <v>392</v>
      </c>
      <c r="H77" s="121" t="s">
        <v>393</v>
      </c>
    </row>
    <row r="78" spans="7:8">
      <c r="G78" s="121" t="s">
        <v>394</v>
      </c>
      <c r="H78" s="121" t="s">
        <v>395</v>
      </c>
    </row>
    <row r="79" spans="7:8">
      <c r="G79" s="121" t="s">
        <v>396</v>
      </c>
      <c r="H79" s="121" t="s">
        <v>397</v>
      </c>
    </row>
    <row r="80" spans="7:8">
      <c r="G80" s="121" t="s">
        <v>398</v>
      </c>
      <c r="H80" s="121" t="s">
        <v>399</v>
      </c>
    </row>
    <row r="81" spans="7:8">
      <c r="G81" s="121" t="s">
        <v>400</v>
      </c>
      <c r="H81" s="121" t="s">
        <v>401</v>
      </c>
    </row>
    <row r="82" spans="7:8">
      <c r="G82" s="121" t="s">
        <v>402</v>
      </c>
      <c r="H82" s="121" t="s">
        <v>403</v>
      </c>
    </row>
    <row r="83" spans="7:8">
      <c r="G83" s="121" t="s">
        <v>404</v>
      </c>
      <c r="H83" s="121" t="s">
        <v>405</v>
      </c>
    </row>
    <row r="84" spans="7:8">
      <c r="G84" s="121" t="s">
        <v>406</v>
      </c>
      <c r="H84" s="121" t="s">
        <v>407</v>
      </c>
    </row>
    <row r="85" spans="7:8">
      <c r="G85" s="121" t="s">
        <v>408</v>
      </c>
      <c r="H85" s="121" t="s">
        <v>409</v>
      </c>
    </row>
    <row r="86" spans="7:8">
      <c r="G86" s="121" t="s">
        <v>410</v>
      </c>
      <c r="H86" s="121" t="s">
        <v>411</v>
      </c>
    </row>
    <row r="87" spans="7:8">
      <c r="G87" s="121" t="s">
        <v>230</v>
      </c>
      <c r="H87" s="121" t="s">
        <v>412</v>
      </c>
    </row>
    <row r="88" spans="7:8">
      <c r="G88" s="121" t="s">
        <v>413</v>
      </c>
      <c r="H88" s="121" t="s">
        <v>414</v>
      </c>
    </row>
    <row r="89" spans="7:8">
      <c r="G89" s="121" t="s">
        <v>415</v>
      </c>
      <c r="H89" s="121" t="s">
        <v>416</v>
      </c>
    </row>
    <row r="90" spans="7:8">
      <c r="G90" s="121" t="s">
        <v>417</v>
      </c>
      <c r="H90" s="121" t="s">
        <v>418</v>
      </c>
    </row>
    <row r="91" spans="7:8">
      <c r="G91" s="121" t="s">
        <v>419</v>
      </c>
      <c r="H91" s="121" t="s">
        <v>420</v>
      </c>
    </row>
    <row r="92" spans="7:8">
      <c r="G92" s="121" t="s">
        <v>421</v>
      </c>
      <c r="H92" s="121" t="s">
        <v>422</v>
      </c>
    </row>
    <row r="93" spans="7:8">
      <c r="G93" s="121" t="s">
        <v>423</v>
      </c>
      <c r="H93" s="121" t="s">
        <v>424</v>
      </c>
    </row>
    <row r="94" spans="7:8">
      <c r="G94" s="121" t="s">
        <v>425</v>
      </c>
      <c r="H94" s="121" t="s">
        <v>426</v>
      </c>
    </row>
    <row r="95" spans="7:8">
      <c r="G95" s="121" t="s">
        <v>427</v>
      </c>
      <c r="H95" s="121" t="s">
        <v>428</v>
      </c>
    </row>
    <row r="96" spans="7:8">
      <c r="G96" s="121" t="s">
        <v>429</v>
      </c>
      <c r="H96" s="121" t="s">
        <v>430</v>
      </c>
    </row>
    <row r="97" spans="7:8">
      <c r="G97" s="121" t="s">
        <v>431</v>
      </c>
      <c r="H97" s="121" t="s">
        <v>432</v>
      </c>
    </row>
    <row r="98" spans="7:8">
      <c r="G98" s="121" t="s">
        <v>433</v>
      </c>
      <c r="H98" s="121" t="s">
        <v>434</v>
      </c>
    </row>
    <row r="99" spans="7:8">
      <c r="G99" s="121" t="s">
        <v>435</v>
      </c>
      <c r="H99" s="121" t="s">
        <v>436</v>
      </c>
    </row>
    <row r="100" spans="7:8">
      <c r="G100" s="121" t="s">
        <v>437</v>
      </c>
      <c r="H100" s="121" t="s">
        <v>438</v>
      </c>
    </row>
    <row r="101" spans="7:8">
      <c r="G101" s="121" t="s">
        <v>439</v>
      </c>
      <c r="H101" s="121" t="s">
        <v>440</v>
      </c>
    </row>
    <row r="102" spans="7:8">
      <c r="G102" s="121" t="s">
        <v>441</v>
      </c>
      <c r="H102" s="121" t="s">
        <v>442</v>
      </c>
    </row>
    <row r="103" spans="7:8">
      <c r="G103" s="121" t="s">
        <v>443</v>
      </c>
      <c r="H103" s="121" t="s">
        <v>444</v>
      </c>
    </row>
    <row r="104" spans="7:8">
      <c r="G104" s="121" t="s">
        <v>445</v>
      </c>
      <c r="H104" s="121" t="s">
        <v>446</v>
      </c>
    </row>
    <row r="105" spans="7:8">
      <c r="G105" s="121" t="s">
        <v>447</v>
      </c>
      <c r="H105" s="121" t="s">
        <v>448</v>
      </c>
    </row>
    <row r="106" spans="7:8">
      <c r="G106" s="121" t="s">
        <v>233</v>
      </c>
      <c r="H106" s="121" t="s">
        <v>449</v>
      </c>
    </row>
    <row r="107" spans="7:8">
      <c r="G107" s="121" t="s">
        <v>450</v>
      </c>
      <c r="H107" s="121" t="s">
        <v>451</v>
      </c>
    </row>
    <row r="108" spans="7:8">
      <c r="G108" s="121" t="s">
        <v>452</v>
      </c>
      <c r="H108" s="121" t="s">
        <v>453</v>
      </c>
    </row>
    <row r="109" spans="7:8">
      <c r="G109" s="121" t="s">
        <v>454</v>
      </c>
      <c r="H109" s="121" t="s">
        <v>455</v>
      </c>
    </row>
    <row r="110" spans="7:8">
      <c r="G110" s="121" t="s">
        <v>456</v>
      </c>
      <c r="H110" s="121" t="s">
        <v>457</v>
      </c>
    </row>
    <row r="111" spans="7:8">
      <c r="G111" s="121" t="s">
        <v>244</v>
      </c>
      <c r="H111" s="121" t="s">
        <v>458</v>
      </c>
    </row>
    <row r="112" spans="7:8">
      <c r="G112" s="121" t="s">
        <v>459</v>
      </c>
      <c r="H112" s="121" t="s">
        <v>460</v>
      </c>
    </row>
    <row r="113" spans="7:8">
      <c r="G113" s="121" t="s">
        <v>461</v>
      </c>
      <c r="H113" s="121" t="s">
        <v>462</v>
      </c>
    </row>
    <row r="114" spans="7:8">
      <c r="G114" s="121" t="s">
        <v>463</v>
      </c>
      <c r="H114" s="121" t="s">
        <v>464</v>
      </c>
    </row>
    <row r="115" spans="7:8">
      <c r="G115" s="121" t="s">
        <v>465</v>
      </c>
      <c r="H115" s="121" t="s">
        <v>466</v>
      </c>
    </row>
    <row r="116" spans="7:8">
      <c r="G116" s="121" t="s">
        <v>467</v>
      </c>
      <c r="H116" s="121" t="s">
        <v>468</v>
      </c>
    </row>
    <row r="117" spans="7:8">
      <c r="G117" s="121" t="s">
        <v>469</v>
      </c>
      <c r="H117" s="121" t="s">
        <v>470</v>
      </c>
    </row>
    <row r="118" spans="7:8">
      <c r="G118" s="121" t="s">
        <v>471</v>
      </c>
      <c r="H118" s="121" t="s">
        <v>472</v>
      </c>
    </row>
    <row r="119" spans="7:8">
      <c r="G119" s="121" t="s">
        <v>473</v>
      </c>
      <c r="H119" s="121" t="s">
        <v>474</v>
      </c>
    </row>
    <row r="120" spans="7:8">
      <c r="G120" s="121" t="s">
        <v>475</v>
      </c>
      <c r="H120" s="121" t="s">
        <v>476</v>
      </c>
    </row>
    <row r="121" spans="7:8">
      <c r="G121" s="121" t="s">
        <v>477</v>
      </c>
      <c r="H121" s="121" t="s">
        <v>478</v>
      </c>
    </row>
    <row r="122" spans="7:8">
      <c r="G122" s="121" t="s">
        <v>479</v>
      </c>
      <c r="H122" s="121" t="s">
        <v>480</v>
      </c>
    </row>
    <row r="123" spans="7:8">
      <c r="G123" s="121" t="s">
        <v>481</v>
      </c>
      <c r="H123" s="121" t="s">
        <v>482</v>
      </c>
    </row>
    <row r="124" spans="7:8">
      <c r="G124" s="121" t="s">
        <v>483</v>
      </c>
      <c r="H124" s="121" t="s">
        <v>484</v>
      </c>
    </row>
    <row r="125" spans="7:8">
      <c r="G125" s="121" t="s">
        <v>485</v>
      </c>
      <c r="H125" s="121" t="s">
        <v>486</v>
      </c>
    </row>
    <row r="126" spans="7:8">
      <c r="G126" s="121" t="s">
        <v>487</v>
      </c>
      <c r="H126" s="121" t="s">
        <v>488</v>
      </c>
    </row>
    <row r="127" spans="7:8">
      <c r="G127" s="121" t="s">
        <v>489</v>
      </c>
      <c r="H127" s="121" t="s">
        <v>490</v>
      </c>
    </row>
    <row r="128" spans="7:8">
      <c r="G128" s="121" t="s">
        <v>491</v>
      </c>
      <c r="H128" s="121" t="s">
        <v>492</v>
      </c>
    </row>
    <row r="129" spans="7:8">
      <c r="G129" s="121" t="s">
        <v>493</v>
      </c>
      <c r="H129" s="121" t="s">
        <v>494</v>
      </c>
    </row>
    <row r="130" spans="7:8">
      <c r="G130" s="121" t="s">
        <v>495</v>
      </c>
      <c r="H130" s="121" t="s">
        <v>496</v>
      </c>
    </row>
    <row r="131" spans="7:8">
      <c r="G131" s="121" t="s">
        <v>497</v>
      </c>
      <c r="H131" s="121" t="s">
        <v>498</v>
      </c>
    </row>
    <row r="132" spans="7:8">
      <c r="G132" s="121" t="s">
        <v>499</v>
      </c>
      <c r="H132" s="121" t="s">
        <v>500</v>
      </c>
    </row>
    <row r="133" spans="7:8">
      <c r="G133" s="121" t="s">
        <v>501</v>
      </c>
      <c r="H133" s="121" t="s">
        <v>502</v>
      </c>
    </row>
    <row r="134" spans="7:8">
      <c r="G134" s="121" t="s">
        <v>503</v>
      </c>
      <c r="H134" s="121" t="s">
        <v>504</v>
      </c>
    </row>
    <row r="135" spans="7:8">
      <c r="G135" s="121" t="s">
        <v>505</v>
      </c>
      <c r="H135" s="121" t="s">
        <v>506</v>
      </c>
    </row>
    <row r="136" spans="7:8">
      <c r="G136" s="121" t="s">
        <v>507</v>
      </c>
      <c r="H136" s="121" t="s">
        <v>508</v>
      </c>
    </row>
    <row r="137" spans="7:8">
      <c r="G137" s="121" t="s">
        <v>509</v>
      </c>
      <c r="H137" s="121" t="s">
        <v>510</v>
      </c>
    </row>
    <row r="138" spans="7:8">
      <c r="G138" s="121" t="s">
        <v>511</v>
      </c>
      <c r="H138" s="121" t="s">
        <v>512</v>
      </c>
    </row>
    <row r="139" spans="7:8">
      <c r="G139" s="121" t="s">
        <v>513</v>
      </c>
      <c r="H139" s="121" t="s">
        <v>514</v>
      </c>
    </row>
    <row r="140" spans="7:8">
      <c r="G140" s="121" t="s">
        <v>515</v>
      </c>
      <c r="H140" s="121" t="s">
        <v>516</v>
      </c>
    </row>
    <row r="141" spans="7:8">
      <c r="G141" s="121" t="s">
        <v>517</v>
      </c>
      <c r="H141" s="121" t="s">
        <v>518</v>
      </c>
    </row>
    <row r="142" spans="7:8">
      <c r="G142" s="121" t="s">
        <v>519</v>
      </c>
      <c r="H142" s="121" t="s">
        <v>520</v>
      </c>
    </row>
    <row r="143" spans="7:8" ht="25.5">
      <c r="G143" s="121" t="s">
        <v>521</v>
      </c>
      <c r="H143" s="121" t="s">
        <v>522</v>
      </c>
    </row>
    <row r="144" spans="7:8">
      <c r="G144" s="121" t="s">
        <v>523</v>
      </c>
      <c r="H144" s="121" t="s">
        <v>524</v>
      </c>
    </row>
    <row r="145" spans="7:8">
      <c r="G145" s="121" t="s">
        <v>525</v>
      </c>
      <c r="H145" s="121" t="s">
        <v>526</v>
      </c>
    </row>
    <row r="146" spans="7:8">
      <c r="G146" s="121" t="s">
        <v>527</v>
      </c>
      <c r="H146" s="121" t="s">
        <v>528</v>
      </c>
    </row>
    <row r="147" spans="7:8">
      <c r="G147" s="121" t="s">
        <v>529</v>
      </c>
      <c r="H147" s="121" t="s">
        <v>530</v>
      </c>
    </row>
    <row r="148" spans="7:8">
      <c r="G148" s="121" t="s">
        <v>531</v>
      </c>
      <c r="H148" s="121" t="s">
        <v>532</v>
      </c>
    </row>
    <row r="149" spans="7:8">
      <c r="G149" s="121" t="s">
        <v>533</v>
      </c>
      <c r="H149" s="121" t="s">
        <v>534</v>
      </c>
    </row>
    <row r="150" spans="7:8">
      <c r="G150" s="121" t="s">
        <v>535</v>
      </c>
      <c r="H150" s="121" t="s">
        <v>536</v>
      </c>
    </row>
    <row r="151" spans="7:8">
      <c r="G151" s="121" t="s">
        <v>537</v>
      </c>
      <c r="H151" s="121" t="s">
        <v>538</v>
      </c>
    </row>
    <row r="152" spans="7:8">
      <c r="G152" s="121" t="s">
        <v>539</v>
      </c>
      <c r="H152" s="121" t="s">
        <v>540</v>
      </c>
    </row>
    <row r="153" spans="7:8">
      <c r="G153" s="121" t="s">
        <v>541</v>
      </c>
      <c r="H153" s="121" t="s">
        <v>542</v>
      </c>
    </row>
    <row r="154" spans="7:8">
      <c r="G154" s="121" t="s">
        <v>543</v>
      </c>
      <c r="H154" s="121" t="s">
        <v>544</v>
      </c>
    </row>
    <row r="155" spans="7:8">
      <c r="G155" s="121" t="s">
        <v>545</v>
      </c>
      <c r="H155" s="121" t="s">
        <v>546</v>
      </c>
    </row>
    <row r="156" spans="7:8">
      <c r="G156" s="121" t="s">
        <v>547</v>
      </c>
      <c r="H156" s="121" t="s">
        <v>548</v>
      </c>
    </row>
    <row r="157" spans="7:8">
      <c r="G157" s="121" t="s">
        <v>549</v>
      </c>
      <c r="H157" s="121" t="s">
        <v>550</v>
      </c>
    </row>
    <row r="158" spans="7:8">
      <c r="G158" s="121" t="s">
        <v>551</v>
      </c>
      <c r="H158" s="121" t="s">
        <v>552</v>
      </c>
    </row>
    <row r="159" spans="7:8">
      <c r="G159" s="121" t="s">
        <v>553</v>
      </c>
      <c r="H159" s="121" t="s">
        <v>554</v>
      </c>
    </row>
    <row r="160" spans="7:8">
      <c r="G160" s="121" t="s">
        <v>555</v>
      </c>
      <c r="H160" s="121" t="s">
        <v>556</v>
      </c>
    </row>
    <row r="161" spans="7:8">
      <c r="G161" s="121" t="s">
        <v>236</v>
      </c>
      <c r="H161" s="121" t="s">
        <v>557</v>
      </c>
    </row>
    <row r="162" spans="7:8">
      <c r="G162" s="121" t="s">
        <v>558</v>
      </c>
      <c r="H162" s="121" t="s">
        <v>559</v>
      </c>
    </row>
    <row r="163" spans="7:8">
      <c r="G163" s="121" t="s">
        <v>560</v>
      </c>
      <c r="H163" s="121" t="s">
        <v>561</v>
      </c>
    </row>
    <row r="164" spans="7:8">
      <c r="G164" s="121" t="s">
        <v>562</v>
      </c>
      <c r="H164" s="121" t="s">
        <v>563</v>
      </c>
    </row>
    <row r="165" spans="7:8">
      <c r="G165" s="121" t="s">
        <v>564</v>
      </c>
      <c r="H165" s="121" t="s">
        <v>565</v>
      </c>
    </row>
    <row r="166" spans="7:8">
      <c r="G166" s="121" t="s">
        <v>566</v>
      </c>
      <c r="H166" s="121" t="s">
        <v>567</v>
      </c>
    </row>
    <row r="167" spans="7:8">
      <c r="G167" s="121" t="s">
        <v>568</v>
      </c>
      <c r="H167" s="121" t="s">
        <v>569</v>
      </c>
    </row>
    <row r="168" spans="7:8">
      <c r="G168" s="121" t="s">
        <v>570</v>
      </c>
      <c r="H168" s="121" t="s">
        <v>571</v>
      </c>
    </row>
    <row r="169" spans="7:8">
      <c r="G169" s="121" t="s">
        <v>572</v>
      </c>
      <c r="H169" s="121" t="s">
        <v>573</v>
      </c>
    </row>
    <row r="170" spans="7:8">
      <c r="G170" s="121" t="s">
        <v>574</v>
      </c>
      <c r="H170" s="121" t="s">
        <v>575</v>
      </c>
    </row>
    <row r="171" spans="7:8">
      <c r="G171" s="121" t="s">
        <v>576</v>
      </c>
      <c r="H171" s="121" t="s">
        <v>577</v>
      </c>
    </row>
    <row r="172" spans="7:8">
      <c r="G172" s="121" t="s">
        <v>578</v>
      </c>
      <c r="H172" s="121" t="s">
        <v>579</v>
      </c>
    </row>
    <row r="173" spans="7:8">
      <c r="G173" s="121" t="s">
        <v>580</v>
      </c>
      <c r="H173" s="121" t="s">
        <v>581</v>
      </c>
    </row>
    <row r="174" spans="7:8">
      <c r="G174" s="121" t="s">
        <v>582</v>
      </c>
      <c r="H174" s="121" t="s">
        <v>583</v>
      </c>
    </row>
    <row r="175" spans="7:8">
      <c r="G175" s="121" t="s">
        <v>584</v>
      </c>
      <c r="H175" s="121" t="s">
        <v>585</v>
      </c>
    </row>
    <row r="176" spans="7:8">
      <c r="G176" s="121" t="s">
        <v>586</v>
      </c>
      <c r="H176" s="121" t="s">
        <v>587</v>
      </c>
    </row>
    <row r="177" spans="7:8">
      <c r="G177" s="121" t="s">
        <v>588</v>
      </c>
      <c r="H177" s="121" t="s">
        <v>589</v>
      </c>
    </row>
    <row r="178" spans="7:8">
      <c r="G178" s="121" t="s">
        <v>237</v>
      </c>
      <c r="H178" s="121" t="s">
        <v>590</v>
      </c>
    </row>
    <row r="179" spans="7:8">
      <c r="G179" s="121" t="s">
        <v>591</v>
      </c>
      <c r="H179" s="121" t="s">
        <v>592</v>
      </c>
    </row>
    <row r="180" spans="7:8">
      <c r="G180" s="121" t="s">
        <v>593</v>
      </c>
      <c r="H180" s="121" t="s">
        <v>594</v>
      </c>
    </row>
    <row r="181" spans="7:8">
      <c r="G181" s="121" t="s">
        <v>595</v>
      </c>
      <c r="H181" s="121" t="s">
        <v>596</v>
      </c>
    </row>
    <row r="182" spans="7:8">
      <c r="G182" s="121" t="s">
        <v>597</v>
      </c>
      <c r="H182" s="121" t="s">
        <v>596</v>
      </c>
    </row>
    <row r="183" spans="7:8">
      <c r="G183" s="121" t="s">
        <v>598</v>
      </c>
      <c r="H183" s="121" t="s">
        <v>596</v>
      </c>
    </row>
    <row r="184" spans="7:8">
      <c r="G184" s="121" t="s">
        <v>599</v>
      </c>
      <c r="H184" s="121" t="s">
        <v>600</v>
      </c>
    </row>
    <row r="185" spans="7:8">
      <c r="G185" s="121" t="s">
        <v>601</v>
      </c>
      <c r="H185" s="121" t="s">
        <v>600</v>
      </c>
    </row>
    <row r="186" spans="7:8">
      <c r="G186" s="121" t="s">
        <v>602</v>
      </c>
      <c r="H186" s="121" t="s">
        <v>600</v>
      </c>
    </row>
    <row r="187" spans="7:8">
      <c r="G187" s="121" t="s">
        <v>603</v>
      </c>
      <c r="H187" s="121" t="s">
        <v>604</v>
      </c>
    </row>
    <row r="188" spans="7:8">
      <c r="G188" s="121" t="s">
        <v>605</v>
      </c>
      <c r="H188" s="121" t="s">
        <v>604</v>
      </c>
    </row>
    <row r="189" spans="7:8">
      <c r="G189" s="121" t="s">
        <v>606</v>
      </c>
      <c r="H189" s="121" t="s">
        <v>604</v>
      </c>
    </row>
    <row r="190" spans="7:8">
      <c r="G190" s="121" t="s">
        <v>607</v>
      </c>
      <c r="H190" s="121" t="s">
        <v>608</v>
      </c>
    </row>
    <row r="191" spans="7:8">
      <c r="G191" s="121" t="s">
        <v>609</v>
      </c>
      <c r="H191" s="121" t="s">
        <v>610</v>
      </c>
    </row>
    <row r="192" spans="7:8">
      <c r="G192" s="121" t="s">
        <v>611</v>
      </c>
      <c r="H192" s="121" t="s">
        <v>612</v>
      </c>
    </row>
    <row r="193" spans="7:8">
      <c r="G193" s="121" t="s">
        <v>613</v>
      </c>
      <c r="H193" s="121" t="s">
        <v>614</v>
      </c>
    </row>
    <row r="194" spans="7:8">
      <c r="G194" s="121" t="s">
        <v>615</v>
      </c>
      <c r="H194" s="121" t="s">
        <v>616</v>
      </c>
    </row>
    <row r="195" spans="7:8">
      <c r="G195" s="121" t="s">
        <v>617</v>
      </c>
      <c r="H195" s="121" t="s">
        <v>618</v>
      </c>
    </row>
    <row r="196" spans="7:8">
      <c r="G196" s="121" t="s">
        <v>619</v>
      </c>
      <c r="H196" s="121" t="s">
        <v>620</v>
      </c>
    </row>
    <row r="197" spans="7:8">
      <c r="G197" s="121" t="s">
        <v>621</v>
      </c>
      <c r="H197" s="121" t="s">
        <v>620</v>
      </c>
    </row>
    <row r="198" spans="7:8">
      <c r="G198" s="121" t="s">
        <v>622</v>
      </c>
      <c r="H198" s="121" t="s">
        <v>623</v>
      </c>
    </row>
    <row r="199" spans="7:8">
      <c r="G199" s="121" t="s">
        <v>624</v>
      </c>
      <c r="H199" s="121" t="s">
        <v>623</v>
      </c>
    </row>
    <row r="200" spans="7:8">
      <c r="G200" s="121" t="s">
        <v>625</v>
      </c>
      <c r="H200" s="121" t="s">
        <v>626</v>
      </c>
    </row>
    <row r="201" spans="7:8">
      <c r="G201" s="121" t="s">
        <v>627</v>
      </c>
      <c r="H201" s="121" t="s">
        <v>628</v>
      </c>
    </row>
    <row r="202" spans="7:8">
      <c r="G202" s="121" t="s">
        <v>629</v>
      </c>
      <c r="H202" s="121" t="s">
        <v>630</v>
      </c>
    </row>
    <row r="203" spans="7:8">
      <c r="G203" s="121" t="s">
        <v>631</v>
      </c>
      <c r="H203" s="121" t="s">
        <v>632</v>
      </c>
    </row>
    <row r="204" spans="7:8">
      <c r="G204" s="121" t="s">
        <v>633</v>
      </c>
      <c r="H204" s="121" t="s">
        <v>634</v>
      </c>
    </row>
    <row r="205" spans="7:8">
      <c r="G205" s="121" t="s">
        <v>635</v>
      </c>
      <c r="H205" s="121" t="s">
        <v>636</v>
      </c>
    </row>
    <row r="206" spans="7:8">
      <c r="G206" s="121" t="s">
        <v>637</v>
      </c>
      <c r="H206" s="121" t="s">
        <v>638</v>
      </c>
    </row>
    <row r="207" spans="7:8">
      <c r="G207" s="121" t="s">
        <v>639</v>
      </c>
      <c r="H207" s="121" t="s">
        <v>640</v>
      </c>
    </row>
    <row r="208" spans="7:8">
      <c r="G208" s="121" t="s">
        <v>641</v>
      </c>
      <c r="H208" s="121" t="s">
        <v>642</v>
      </c>
    </row>
    <row r="209" spans="7:8">
      <c r="G209" s="121" t="s">
        <v>643</v>
      </c>
      <c r="H209" s="121" t="s">
        <v>644</v>
      </c>
    </row>
    <row r="210" spans="7:8">
      <c r="G210" s="121" t="s">
        <v>645</v>
      </c>
      <c r="H210" s="121" t="s">
        <v>646</v>
      </c>
    </row>
    <row r="211" spans="7:8">
      <c r="G211" s="121" t="s">
        <v>238</v>
      </c>
      <c r="H211" s="121" t="s">
        <v>647</v>
      </c>
    </row>
    <row r="212" spans="7:8">
      <c r="G212" s="121" t="s">
        <v>648</v>
      </c>
      <c r="H212" s="121" t="s">
        <v>649</v>
      </c>
    </row>
    <row r="213" spans="7:8">
      <c r="G213" s="121" t="s">
        <v>650</v>
      </c>
      <c r="H213" s="121" t="s">
        <v>651</v>
      </c>
    </row>
    <row r="214" spans="7:8">
      <c r="G214" s="121" t="s">
        <v>652</v>
      </c>
      <c r="H214" s="121" t="s">
        <v>653</v>
      </c>
    </row>
    <row r="215" spans="7:8">
      <c r="G215" s="121" t="s">
        <v>654</v>
      </c>
      <c r="H215" s="121" t="s">
        <v>655</v>
      </c>
    </row>
    <row r="216" spans="7:8">
      <c r="G216" s="121" t="s">
        <v>656</v>
      </c>
      <c r="H216" s="121" t="s">
        <v>657</v>
      </c>
    </row>
    <row r="217" spans="7:8">
      <c r="G217" s="121" t="s">
        <v>658</v>
      </c>
      <c r="H217" s="121" t="s">
        <v>659</v>
      </c>
    </row>
    <row r="218" spans="7:8">
      <c r="G218" s="121" t="s">
        <v>660</v>
      </c>
      <c r="H218" s="121" t="s">
        <v>661</v>
      </c>
    </row>
    <row r="219" spans="7:8">
      <c r="G219" s="121" t="s">
        <v>662</v>
      </c>
      <c r="H219" s="121" t="s">
        <v>663</v>
      </c>
    </row>
    <row r="220" spans="7:8">
      <c r="G220" s="121" t="s">
        <v>664</v>
      </c>
      <c r="H220" s="121" t="s">
        <v>665</v>
      </c>
    </row>
    <row r="221" spans="7:8">
      <c r="G221" s="121" t="s">
        <v>666</v>
      </c>
      <c r="H221" s="121" t="s">
        <v>667</v>
      </c>
    </row>
    <row r="222" spans="7:8">
      <c r="G222" s="121" t="s">
        <v>668</v>
      </c>
      <c r="H222" s="121" t="s">
        <v>669</v>
      </c>
    </row>
    <row r="223" spans="7:8">
      <c r="G223" s="121" t="s">
        <v>670</v>
      </c>
      <c r="H223" s="121" t="s">
        <v>671</v>
      </c>
    </row>
    <row r="224" spans="7:8">
      <c r="G224" s="121" t="s">
        <v>672</v>
      </c>
      <c r="H224" s="121" t="s">
        <v>673</v>
      </c>
    </row>
    <row r="225" spans="7:8">
      <c r="G225" s="121" t="s">
        <v>674</v>
      </c>
      <c r="H225" s="121" t="s">
        <v>675</v>
      </c>
    </row>
    <row r="226" spans="7:8">
      <c r="G226" s="121" t="s">
        <v>676</v>
      </c>
      <c r="H226" s="121" t="s">
        <v>677</v>
      </c>
    </row>
    <row r="227" spans="7:8">
      <c r="G227" s="121" t="s">
        <v>678</v>
      </c>
      <c r="H227" s="121" t="s">
        <v>679</v>
      </c>
    </row>
    <row r="228" spans="7:8">
      <c r="G228" s="121" t="s">
        <v>680</v>
      </c>
      <c r="H228" s="121" t="s">
        <v>679</v>
      </c>
    </row>
    <row r="229" spans="7:8">
      <c r="G229" s="121" t="s">
        <v>681</v>
      </c>
      <c r="H229" s="121" t="s">
        <v>682</v>
      </c>
    </row>
    <row r="230" spans="7:8">
      <c r="G230" s="121" t="s">
        <v>683</v>
      </c>
      <c r="H230" s="121" t="s">
        <v>684</v>
      </c>
    </row>
    <row r="231" spans="7:8">
      <c r="G231" s="121" t="s">
        <v>685</v>
      </c>
      <c r="H231" s="121" t="s">
        <v>686</v>
      </c>
    </row>
    <row r="232" spans="7:8">
      <c r="G232" s="121" t="s">
        <v>687</v>
      </c>
      <c r="H232" s="121" t="s">
        <v>688</v>
      </c>
    </row>
    <row r="233" spans="7:8">
      <c r="G233" s="121" t="s">
        <v>689</v>
      </c>
      <c r="H233" s="121" t="s">
        <v>690</v>
      </c>
    </row>
    <row r="234" spans="7:8">
      <c r="G234" s="121" t="s">
        <v>691</v>
      </c>
      <c r="H234" s="121" t="s">
        <v>692</v>
      </c>
    </row>
    <row r="235" spans="7:8">
      <c r="G235" s="121" t="s">
        <v>693</v>
      </c>
      <c r="H235" s="121" t="s">
        <v>694</v>
      </c>
    </row>
    <row r="236" spans="7:8">
      <c r="G236" s="121" t="s">
        <v>695</v>
      </c>
      <c r="H236" s="121" t="s">
        <v>696</v>
      </c>
    </row>
    <row r="237" spans="7:8">
      <c r="G237" s="121" t="s">
        <v>697</v>
      </c>
      <c r="H237" s="121" t="s">
        <v>698</v>
      </c>
    </row>
    <row r="238" spans="7:8">
      <c r="G238" s="121" t="s">
        <v>699</v>
      </c>
      <c r="H238" s="121" t="s">
        <v>700</v>
      </c>
    </row>
    <row r="239" spans="7:8">
      <c r="G239" s="121" t="s">
        <v>701</v>
      </c>
      <c r="H239" s="121" t="s">
        <v>702</v>
      </c>
    </row>
    <row r="240" spans="7:8">
      <c r="G240" s="121" t="s">
        <v>703</v>
      </c>
      <c r="H240" s="121" t="s">
        <v>704</v>
      </c>
    </row>
  </sheetData>
  <dataValidations count="1">
    <dataValidation type="list" allowBlank="1" showInputMessage="1" showErrorMessage="1" sqref="A3" xr:uid="{77BE5102-7DBD-4B09-B39E-F9FE48800411}">
      <formula1>$G$2:$G$240</formula1>
    </dataValidation>
  </dataValidations>
  <pageMargins left="0.78740157499999996" right="0.78740157499999996" top="0.984251969" bottom="0.984251969" header="0.4921259845" footer="0.492125984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B0975-BFEE-4EE9-A62E-13B1E9F34649}">
  <sheetPr codeName="Tabelle14"/>
  <dimension ref="A1:AO242"/>
  <sheetViews>
    <sheetView showGridLines="0" showZeros="0" zoomScaleNormal="100" workbookViewId="0">
      <selection activeCell="L1" sqref="L1:U1"/>
    </sheetView>
  </sheetViews>
  <sheetFormatPr baseColWidth="10" defaultRowHeight="12.75"/>
  <cols>
    <col min="1" max="1" width="3.75" style="153" customWidth="1"/>
    <col min="2" max="2" width="3.75" style="154" customWidth="1"/>
    <col min="3" max="3" width="3.75" style="155" customWidth="1"/>
    <col min="4" max="4" width="3.75" style="154" customWidth="1"/>
    <col min="5" max="5" width="3.75" style="156" customWidth="1"/>
    <col min="6" max="6" width="3.75" style="155" customWidth="1"/>
    <col min="7" max="7" width="3.75" style="154" customWidth="1"/>
    <col min="8" max="8" width="3.75" style="156" customWidth="1"/>
    <col min="9" max="9" width="3.75" style="157" customWidth="1"/>
    <col min="10" max="10" width="3.75" style="154" customWidth="1"/>
    <col min="11" max="11" width="3.75" style="156" customWidth="1"/>
    <col min="12" max="12" width="3.75" style="157" customWidth="1"/>
    <col min="13" max="13" width="3.75" style="154" customWidth="1"/>
    <col min="14" max="14" width="3.75" style="156" customWidth="1"/>
    <col min="15" max="15" width="3.75" style="157" customWidth="1"/>
    <col min="16" max="16" width="3.75" style="154" customWidth="1"/>
    <col min="17" max="17" width="3.75" style="156" customWidth="1"/>
    <col min="18" max="18" width="3.75" style="157" customWidth="1"/>
    <col min="19" max="19" width="3.75" style="154" customWidth="1"/>
    <col min="20" max="20" width="3.75" style="156" customWidth="1"/>
    <col min="21" max="21" width="3.75" style="157" customWidth="1"/>
    <col min="22" max="22" width="3.75" style="154" customWidth="1"/>
    <col min="23" max="23" width="3.75" style="156" customWidth="1"/>
    <col min="24" max="24" width="3.75" style="157" customWidth="1"/>
    <col min="25" max="25" width="3.75" style="154" customWidth="1"/>
    <col min="26" max="26" width="3.75" style="156" customWidth="1"/>
    <col min="27" max="27" width="3.75" style="157" customWidth="1"/>
    <col min="28" max="28" width="3.75" style="154" customWidth="1"/>
    <col min="29" max="29" width="3.75" style="156" customWidth="1"/>
    <col min="30" max="30" width="3.75" style="157" customWidth="1"/>
    <col min="31" max="31" width="3.75" style="154" customWidth="1"/>
    <col min="32" max="32" width="3.75" style="156" customWidth="1"/>
    <col min="33" max="33" width="3.75" style="157" customWidth="1"/>
    <col min="34" max="34" width="3.75" style="154" customWidth="1"/>
    <col min="35" max="35" width="3.75" style="156" customWidth="1"/>
    <col min="36" max="36" width="3.75" style="157" customWidth="1"/>
    <col min="37" max="37" width="4.75" style="157" customWidth="1"/>
    <col min="38" max="39" width="11" style="157"/>
    <col min="40" max="40" width="26.375" style="157" customWidth="1"/>
    <col min="41" max="16384" width="11" style="157"/>
  </cols>
  <sheetData>
    <row r="1" spans="1:41" s="129" customFormat="1" ht="20.25" customHeight="1">
      <c r="A1" s="124" t="s">
        <v>705</v>
      </c>
      <c r="B1" s="125"/>
      <c r="C1" s="126"/>
      <c r="D1" s="127"/>
      <c r="E1" s="128"/>
      <c r="G1" s="195">
        <v>2020</v>
      </c>
      <c r="H1" s="195"/>
      <c r="I1" s="195"/>
      <c r="L1" s="196" t="s">
        <v>301</v>
      </c>
      <c r="M1" s="196"/>
      <c r="N1" s="196"/>
      <c r="O1" s="196"/>
      <c r="P1" s="196"/>
      <c r="Q1" s="196"/>
      <c r="R1" s="196"/>
      <c r="S1" s="196"/>
      <c r="T1" s="196"/>
      <c r="U1" s="196"/>
      <c r="X1" s="70"/>
      <c r="Y1" s="196" t="str">
        <f>VLOOKUP(L1,AN3:AO242,2,FALSE)</f>
        <v>cs</v>
      </c>
      <c r="Z1" s="196"/>
      <c r="AA1" s="196"/>
      <c r="AH1" s="130"/>
      <c r="AI1" s="131"/>
    </row>
    <row r="2" spans="1:41" s="140" customFormat="1" ht="15.75" customHeight="1" thickBot="1">
      <c r="A2" s="132"/>
      <c r="B2" s="132"/>
      <c r="C2" s="132"/>
      <c r="D2" s="132"/>
      <c r="E2" s="133"/>
      <c r="F2" s="134"/>
      <c r="G2" s="132"/>
      <c r="H2" s="135"/>
      <c r="I2" s="136"/>
      <c r="J2" s="132"/>
      <c r="K2" s="135"/>
      <c r="L2" s="136"/>
      <c r="M2" s="137"/>
      <c r="N2" s="135"/>
      <c r="O2" s="136"/>
      <c r="P2" s="136"/>
      <c r="Q2" s="135"/>
      <c r="R2" s="136"/>
      <c r="S2" s="136"/>
      <c r="T2" s="135"/>
      <c r="U2" s="136"/>
      <c r="V2" s="136"/>
      <c r="W2" s="135"/>
      <c r="X2" s="136"/>
      <c r="Y2" s="136"/>
      <c r="Z2" s="138"/>
      <c r="AA2" s="136"/>
      <c r="AB2" s="139"/>
      <c r="AC2" s="139"/>
      <c r="AD2" s="139"/>
      <c r="AE2" s="139"/>
      <c r="AF2" s="139"/>
      <c r="AG2" s="136"/>
      <c r="AH2" s="139"/>
      <c r="AI2" s="138"/>
      <c r="AJ2" s="136"/>
    </row>
    <row r="3" spans="1:41" s="147" customFormat="1" ht="19.899999999999999" customHeight="1">
      <c r="A3" s="141" t="str">
        <f>TEXT(DATE($G$1,(COLUMN()+2)/3,1),"[$-"&amp;$Y$1&amp;"]  MMMM")</f>
        <v xml:space="preserve">  leden</v>
      </c>
      <c r="B3" s="142"/>
      <c r="C3" s="143"/>
      <c r="D3" s="141" t="str">
        <f>TEXT(DATE($G$1,(COLUMN()+2)/3,1),"[$-"&amp;$Y$1&amp;"]  MMMM")</f>
        <v xml:space="preserve">  únor</v>
      </c>
      <c r="E3" s="144"/>
      <c r="F3" s="143"/>
      <c r="G3" s="141" t="str">
        <f>TEXT(DATE($G$1,(COLUMN()+2)/3,1),"[$-"&amp;$Y$1&amp;"]  MMMM")</f>
        <v xml:space="preserve">  březen</v>
      </c>
      <c r="H3" s="144"/>
      <c r="I3" s="143"/>
      <c r="J3" s="141" t="str">
        <f>TEXT(DATE($G$1,(COLUMN()+2)/3,1),"[$-"&amp;$Y$1&amp;"]  MMMM")</f>
        <v xml:space="preserve">  duben</v>
      </c>
      <c r="K3" s="144"/>
      <c r="L3" s="143"/>
      <c r="M3" s="141" t="str">
        <f>TEXT(DATE($G$1,(COLUMN()+2)/3,1),"[$-"&amp;$Y$1&amp;"]  MMMM")</f>
        <v xml:space="preserve">  květen</v>
      </c>
      <c r="N3" s="145"/>
      <c r="O3" s="143"/>
      <c r="P3" s="141" t="str">
        <f>TEXT(DATE($G$1,(COLUMN()+2)/3,1),"[$-"&amp;$Y$1&amp;"]  MMMM")</f>
        <v xml:space="preserve">  červen</v>
      </c>
      <c r="Q3" s="145"/>
      <c r="R3" s="143"/>
      <c r="S3" s="141" t="str">
        <f>TEXT(DATE($G$1,(COLUMN()+2)/3,1),"[$-"&amp;$Y$1&amp;"]  MMMM")</f>
        <v xml:space="preserve">  červenec</v>
      </c>
      <c r="T3" s="144"/>
      <c r="U3" s="143"/>
      <c r="V3" s="141" t="str">
        <f>TEXT(DATE($G$1,(COLUMN()+2)/3,1),"[$-"&amp;$Y$1&amp;"]  MMMM")</f>
        <v xml:space="preserve">  srpen</v>
      </c>
      <c r="W3" s="144"/>
      <c r="X3" s="143"/>
      <c r="Y3" s="141" t="str">
        <f>TEXT(DATE($G$1,(COLUMN()+2)/3,1),"[$-"&amp;$Y$1&amp;"]  MMMM")</f>
        <v xml:space="preserve">  září</v>
      </c>
      <c r="Z3" s="144"/>
      <c r="AA3" s="143"/>
      <c r="AB3" s="141" t="str">
        <f>TEXT(DATE($G$1,(COLUMN()+2)/3,1),"[$-"&amp;$Y$1&amp;"]  MMMM")</f>
        <v xml:space="preserve">  říjen</v>
      </c>
      <c r="AC3" s="144"/>
      <c r="AD3" s="143"/>
      <c r="AE3" s="141" t="str">
        <f>TEXT(DATE($G$1,(COLUMN()+2)/3,1),"[$-"&amp;$Y$1&amp;"]  MMMM")</f>
        <v xml:space="preserve">  listopad</v>
      </c>
      <c r="AF3" s="144"/>
      <c r="AG3" s="143"/>
      <c r="AH3" s="141" t="str">
        <f>TEXT(DATE($G$1,(COLUMN()+2)/3,1),"[$-"&amp;$Y$1&amp;"]  MMMM")</f>
        <v xml:space="preserve">  prosinec</v>
      </c>
      <c r="AI3" s="144"/>
      <c r="AJ3" s="146"/>
      <c r="AM3" s="70">
        <f>INDEX(AP1:AP49,X1)</f>
        <v>0</v>
      </c>
      <c r="AN3" s="120" t="s">
        <v>239</v>
      </c>
      <c r="AO3" s="120" t="s">
        <v>240</v>
      </c>
    </row>
    <row r="4" spans="1:41" s="151" customFormat="1" ht="13.5" customHeight="1">
      <c r="A4" s="148">
        <v>1</v>
      </c>
      <c r="B4" s="149" t="str">
        <f>TEXT(DATE($G$1,COLUMN(C4)/3,A4),"[$-"&amp;$Y$1&amp;"]  TTT")</f>
        <v xml:space="preserve">  st</v>
      </c>
      <c r="C4" s="150" t="str">
        <f>IF(A4="","",IF(WEEKDAY(DATE($G$1,COLUMN()/3,A4),2)=1,_xlfn.ISOWEEKNUM(DATE($G$1,COLUMN()/3,A4)),""))</f>
        <v/>
      </c>
      <c r="D4" s="148">
        <v>1</v>
      </c>
      <c r="E4" s="149" t="str">
        <f t="shared" ref="E4:E31" si="0">TEXT(DATE($G$1,COLUMN(F4)/3,D4),"[$-"&amp;$Y$1&amp;"]  TTT")</f>
        <v xml:space="preserve">  so</v>
      </c>
      <c r="F4" s="150" t="str">
        <f>IF(D4="","",IF(WEEKDAY(DATE($G$1,COLUMN()/3,D4),2)=1,_xlfn.ISOWEEKNUM(DATE($G$1,COLUMN()/3,D4)),""))</f>
        <v/>
      </c>
      <c r="G4" s="148">
        <v>1</v>
      </c>
      <c r="H4" s="149" t="str">
        <f t="shared" ref="H4:H34" si="1">TEXT(DATE($G$1,COLUMN(I4)/3,G4),"[$-"&amp;$Y$1&amp;"]  TTT")</f>
        <v xml:space="preserve">  ne</v>
      </c>
      <c r="I4" s="150" t="str">
        <f>IF(G4="","",IF(WEEKDAY(DATE($G$1,COLUMN()/3,G4),2)=1,_xlfn.ISOWEEKNUM(DATE($G$1,COLUMN()/3,G4)),""))</f>
        <v/>
      </c>
      <c r="J4" s="148">
        <v>1</v>
      </c>
      <c r="K4" s="149" t="str">
        <f t="shared" ref="K4:K33" si="2">TEXT(DATE($G$1,COLUMN(L4)/3,J4),"[$-"&amp;$Y$1&amp;"]  TTT")</f>
        <v xml:space="preserve">  st</v>
      </c>
      <c r="L4" s="150" t="str">
        <f>IF(J4="","",IF(WEEKDAY(DATE($G$1,COLUMN()/3,J4),2)=1,_xlfn.ISOWEEKNUM(DATE($G$1,COLUMN()/3,J4)),""))</f>
        <v/>
      </c>
      <c r="M4" s="148">
        <v>1</v>
      </c>
      <c r="N4" s="149" t="str">
        <f t="shared" ref="N4:N34" si="3">TEXT(DATE($G$1,COLUMN(O4)/3,M4),"[$-"&amp;$Y$1&amp;"]  TTT")</f>
        <v xml:space="preserve">  pá</v>
      </c>
      <c r="O4" s="150" t="str">
        <f>IF(M4="","",IF(WEEKDAY(DATE($G$1,COLUMN()/3,M4),2)=1,_xlfn.ISOWEEKNUM(DATE($G$1,COLUMN()/3,M4)),""))</f>
        <v/>
      </c>
      <c r="P4" s="148">
        <v>1</v>
      </c>
      <c r="Q4" s="149" t="str">
        <f t="shared" ref="Q4:Q33" si="4">TEXT(DATE($G$1,COLUMN(R4)/3,P4),"[$-"&amp;$Y$1&amp;"]  TTT")</f>
        <v xml:space="preserve">  po</v>
      </c>
      <c r="R4" s="150">
        <f>IF(P4="","",IF(WEEKDAY(DATE($G$1,COLUMN()/3,P4),2)=1,_xlfn.ISOWEEKNUM(DATE($G$1,COLUMN()/3,P4)),""))</f>
        <v>23</v>
      </c>
      <c r="S4" s="148">
        <v>1</v>
      </c>
      <c r="T4" s="149" t="str">
        <f t="shared" ref="T4:T34" si="5">TEXT(DATE($G$1,COLUMN(U4)/3,S4),"[$-"&amp;$Y$1&amp;"]  TTT")</f>
        <v xml:space="preserve">  st</v>
      </c>
      <c r="U4" s="150" t="str">
        <f>IF(S4="","",IF(WEEKDAY(DATE($G$1,COLUMN()/3,S4),2)=1,_xlfn.ISOWEEKNUM(DATE($G$1,COLUMN()/3,S4)),""))</f>
        <v/>
      </c>
      <c r="V4" s="148">
        <v>1</v>
      </c>
      <c r="W4" s="149" t="str">
        <f t="shared" ref="W4:W34" si="6">TEXT(DATE($G$1,COLUMN(X4)/3,V4),"[$-"&amp;$Y$1&amp;"]  TTT")</f>
        <v xml:space="preserve">  so</v>
      </c>
      <c r="X4" s="150" t="str">
        <f>IF(V4="","",IF(WEEKDAY(DATE($G$1,COLUMN()/3,V4),2)=1,_xlfn.ISOWEEKNUM(DATE($G$1,COLUMN()/3,V4)),""))</f>
        <v/>
      </c>
      <c r="Y4" s="148">
        <v>1</v>
      </c>
      <c r="Z4" s="149" t="str">
        <f t="shared" ref="Z4:Z33" si="7">TEXT(DATE($G$1,COLUMN(AA4)/3,Y4),"[$-"&amp;$Y$1&amp;"]  TTT")</f>
        <v xml:space="preserve">  út</v>
      </c>
      <c r="AA4" s="150" t="str">
        <f>IF(Y4="","",IF(WEEKDAY(DATE($G$1,COLUMN()/3,Y4),2)=1,_xlfn.ISOWEEKNUM(DATE($G$1,COLUMN()/3,Y4)),""))</f>
        <v/>
      </c>
      <c r="AB4" s="148">
        <v>1</v>
      </c>
      <c r="AC4" s="149" t="str">
        <f t="shared" ref="AC4:AC34" si="8">TEXT(DATE($G$1,COLUMN(AD4)/3,AB4),"[$-"&amp;$Y$1&amp;"]  TTT")</f>
        <v xml:space="preserve">  čt</v>
      </c>
      <c r="AD4" s="150" t="str">
        <f>IF(AB4="","",IF(WEEKDAY(DATE($G$1,COLUMN()/3,AB4),2)=1,_xlfn.ISOWEEKNUM(DATE($G$1,COLUMN()/3,AB4)),""))</f>
        <v/>
      </c>
      <c r="AE4" s="148">
        <v>1</v>
      </c>
      <c r="AF4" s="149" t="str">
        <f t="shared" ref="AF4:AF33" si="9">TEXT(DATE($G$1,COLUMN(AG4)/3,AE4),"[$-"&amp;$Y$1&amp;"]  TTT")</f>
        <v xml:space="preserve">  ne</v>
      </c>
      <c r="AG4" s="150" t="str">
        <f>IF(AE4="","",IF(WEEKDAY(DATE($G$1,COLUMN()/3,AE4),2)=1,_xlfn.ISOWEEKNUM(DATE($G$1,COLUMN()/3,AE4)),""))</f>
        <v/>
      </c>
      <c r="AH4" s="148">
        <v>1</v>
      </c>
      <c r="AI4" s="149" t="str">
        <f t="shared" ref="AI4:AI34" si="10">TEXT(DATE($G$1,COLUMN(AJ4)/3,AH4),"[$-"&amp;$Y$1&amp;"]  TTT")</f>
        <v xml:space="preserve">  út</v>
      </c>
      <c r="AJ4" s="150" t="str">
        <f>IF(AH4="","",IF(WEEKDAY(DATE($G$1,COLUMN()/3,AH4),2)=1,_xlfn.ISOWEEKNUM(DATE($G$1,COLUMN()/3,AH4)),""))</f>
        <v/>
      </c>
      <c r="AM4" s="70"/>
      <c r="AN4" s="121" t="s">
        <v>242</v>
      </c>
      <c r="AO4" s="121" t="s">
        <v>243</v>
      </c>
    </row>
    <row r="5" spans="1:41" s="151" customFormat="1" ht="13.5" customHeight="1">
      <c r="A5" s="148">
        <v>2</v>
      </c>
      <c r="B5" s="149" t="str">
        <f t="shared" ref="B5:B34" si="11">TEXT(DATE($G$1,COLUMN(C5)/3,A5),"[$-"&amp;$Y$1&amp;"]  TTT")</f>
        <v xml:space="preserve">  čt</v>
      </c>
      <c r="C5" s="150" t="str">
        <f t="shared" ref="C5:C34" si="12">IF(A5="","",IF(WEEKDAY(DATE($G$1,COLUMN()/3,A5),2)=1,_xlfn.ISOWEEKNUM(DATE($G$1,COLUMN()/3,A5)),""))</f>
        <v/>
      </c>
      <c r="D5" s="148">
        <v>2</v>
      </c>
      <c r="E5" s="149" t="str">
        <f t="shared" si="0"/>
        <v xml:space="preserve">  ne</v>
      </c>
      <c r="F5" s="150" t="str">
        <f t="shared" ref="F5:F34" si="13">IF(D5="","",IF(WEEKDAY(DATE($G$1,COLUMN()/3,D5),2)=1,_xlfn.ISOWEEKNUM(DATE($G$1,COLUMN()/3,D5)),""))</f>
        <v/>
      </c>
      <c r="G5" s="148">
        <v>2</v>
      </c>
      <c r="H5" s="149" t="str">
        <f t="shared" si="1"/>
        <v xml:space="preserve">  po</v>
      </c>
      <c r="I5" s="150">
        <f t="shared" ref="I5:I34" si="14">IF(G5="","",IF(WEEKDAY(DATE($G$1,COLUMN()/3,G5),2)=1,_xlfn.ISOWEEKNUM(DATE($G$1,COLUMN()/3,G5)),""))</f>
        <v>10</v>
      </c>
      <c r="J5" s="148">
        <v>2</v>
      </c>
      <c r="K5" s="149" t="str">
        <f t="shared" si="2"/>
        <v xml:space="preserve">  čt</v>
      </c>
      <c r="L5" s="150" t="str">
        <f t="shared" ref="L5:L34" si="15">IF(J5="","",IF(WEEKDAY(DATE($G$1,COLUMN()/3,J5),2)=1,_xlfn.ISOWEEKNUM(DATE($G$1,COLUMN()/3,J5)),""))</f>
        <v/>
      </c>
      <c r="M5" s="148">
        <v>2</v>
      </c>
      <c r="N5" s="149" t="str">
        <f t="shared" si="3"/>
        <v xml:space="preserve">  so</v>
      </c>
      <c r="O5" s="150" t="str">
        <f t="shared" ref="O5:O34" si="16">IF(M5="","",IF(WEEKDAY(DATE($G$1,COLUMN()/3,M5),2)=1,_xlfn.ISOWEEKNUM(DATE($G$1,COLUMN()/3,M5)),""))</f>
        <v/>
      </c>
      <c r="P5" s="148">
        <v>2</v>
      </c>
      <c r="Q5" s="149" t="str">
        <f t="shared" si="4"/>
        <v xml:space="preserve">  út</v>
      </c>
      <c r="R5" s="150" t="str">
        <f t="shared" ref="R5:R34" si="17">IF(P5="","",IF(WEEKDAY(DATE($G$1,COLUMN()/3,P5),2)=1,_xlfn.ISOWEEKNUM(DATE($G$1,COLUMN()/3,P5)),""))</f>
        <v/>
      </c>
      <c r="S5" s="148">
        <v>2</v>
      </c>
      <c r="T5" s="149" t="str">
        <f t="shared" si="5"/>
        <v xml:space="preserve">  čt</v>
      </c>
      <c r="U5" s="150" t="str">
        <f t="shared" ref="U5:U34" si="18">IF(S5="","",IF(WEEKDAY(DATE($G$1,COLUMN()/3,S5),2)=1,_xlfn.ISOWEEKNUM(DATE($G$1,COLUMN()/3,S5)),""))</f>
        <v/>
      </c>
      <c r="V5" s="148">
        <v>2</v>
      </c>
      <c r="W5" s="149" t="str">
        <f t="shared" si="6"/>
        <v xml:space="preserve">  ne</v>
      </c>
      <c r="X5" s="150" t="str">
        <f t="shared" ref="X5:X34" si="19">IF(V5="","",IF(WEEKDAY(DATE($G$1,COLUMN()/3,V5),2)=1,_xlfn.ISOWEEKNUM(DATE($G$1,COLUMN()/3,V5)),""))</f>
        <v/>
      </c>
      <c r="Y5" s="148">
        <v>2</v>
      </c>
      <c r="Z5" s="149" t="str">
        <f t="shared" si="7"/>
        <v xml:space="preserve">  st</v>
      </c>
      <c r="AA5" s="150" t="str">
        <f t="shared" ref="AA5:AA34" si="20">IF(Y5="","",IF(WEEKDAY(DATE($G$1,COLUMN()/3,Y5),2)=1,_xlfn.ISOWEEKNUM(DATE($G$1,COLUMN()/3,Y5)),""))</f>
        <v/>
      </c>
      <c r="AB5" s="148">
        <v>2</v>
      </c>
      <c r="AC5" s="149" t="str">
        <f t="shared" si="8"/>
        <v xml:space="preserve">  pá</v>
      </c>
      <c r="AD5" s="150" t="str">
        <f t="shared" ref="AD5:AD34" si="21">IF(AB5="","",IF(WEEKDAY(DATE($G$1,COLUMN()/3,AB5),2)=1,_xlfn.ISOWEEKNUM(DATE($G$1,COLUMN()/3,AB5)),""))</f>
        <v/>
      </c>
      <c r="AE5" s="148">
        <v>2</v>
      </c>
      <c r="AF5" s="149" t="str">
        <f t="shared" si="9"/>
        <v xml:space="preserve">  po</v>
      </c>
      <c r="AG5" s="150">
        <f t="shared" ref="AG5:AG34" si="22">IF(AE5="","",IF(WEEKDAY(DATE($G$1,COLUMN()/3,AE5),2)=1,_xlfn.ISOWEEKNUM(DATE($G$1,COLUMN()/3,AE5)),""))</f>
        <v>45</v>
      </c>
      <c r="AH5" s="148">
        <v>2</v>
      </c>
      <c r="AI5" s="149" t="str">
        <f t="shared" si="10"/>
        <v xml:space="preserve">  st</v>
      </c>
      <c r="AJ5" s="150" t="str">
        <f t="shared" ref="AJ5:AJ34" si="23">IF(AH5="","",IF(WEEKDAY(DATE($G$1,COLUMN()/3,AH5),2)=1,_xlfn.ISOWEEKNUM(DATE($G$1,COLUMN()/3,AH5)),""))</f>
        <v/>
      </c>
      <c r="AM5" s="70"/>
      <c r="AN5" s="121" t="s">
        <v>245</v>
      </c>
      <c r="AO5" s="121" t="s">
        <v>246</v>
      </c>
    </row>
    <row r="6" spans="1:41" s="151" customFormat="1" ht="13.5" customHeight="1">
      <c r="A6" s="148">
        <v>3</v>
      </c>
      <c r="B6" s="149" t="str">
        <f t="shared" si="11"/>
        <v xml:space="preserve">  pá</v>
      </c>
      <c r="C6" s="150" t="str">
        <f t="shared" si="12"/>
        <v/>
      </c>
      <c r="D6" s="148">
        <v>3</v>
      </c>
      <c r="E6" s="149" t="str">
        <f t="shared" si="0"/>
        <v xml:space="preserve">  po</v>
      </c>
      <c r="F6" s="150">
        <f t="shared" si="13"/>
        <v>6</v>
      </c>
      <c r="G6" s="148">
        <v>3</v>
      </c>
      <c r="H6" s="149" t="str">
        <f t="shared" si="1"/>
        <v xml:space="preserve">  út</v>
      </c>
      <c r="I6" s="150" t="str">
        <f t="shared" si="14"/>
        <v/>
      </c>
      <c r="J6" s="148">
        <v>3</v>
      </c>
      <c r="K6" s="149" t="str">
        <f t="shared" si="2"/>
        <v xml:space="preserve">  pá</v>
      </c>
      <c r="L6" s="150" t="str">
        <f t="shared" si="15"/>
        <v/>
      </c>
      <c r="M6" s="148">
        <v>3</v>
      </c>
      <c r="N6" s="149" t="str">
        <f t="shared" si="3"/>
        <v xml:space="preserve">  ne</v>
      </c>
      <c r="O6" s="150" t="str">
        <f t="shared" si="16"/>
        <v/>
      </c>
      <c r="P6" s="148">
        <v>3</v>
      </c>
      <c r="Q6" s="149" t="str">
        <f t="shared" si="4"/>
        <v xml:space="preserve">  st</v>
      </c>
      <c r="R6" s="150" t="str">
        <f t="shared" si="17"/>
        <v/>
      </c>
      <c r="S6" s="148">
        <v>3</v>
      </c>
      <c r="T6" s="149" t="str">
        <f t="shared" si="5"/>
        <v xml:space="preserve">  pá</v>
      </c>
      <c r="U6" s="150" t="str">
        <f t="shared" si="18"/>
        <v/>
      </c>
      <c r="V6" s="148">
        <v>3</v>
      </c>
      <c r="W6" s="149" t="str">
        <f t="shared" si="6"/>
        <v xml:space="preserve">  po</v>
      </c>
      <c r="X6" s="150">
        <f t="shared" si="19"/>
        <v>32</v>
      </c>
      <c r="Y6" s="148">
        <v>3</v>
      </c>
      <c r="Z6" s="149" t="str">
        <f t="shared" si="7"/>
        <v xml:space="preserve">  čt</v>
      </c>
      <c r="AA6" s="150" t="str">
        <f t="shared" si="20"/>
        <v/>
      </c>
      <c r="AB6" s="148">
        <v>3</v>
      </c>
      <c r="AC6" s="149" t="str">
        <f t="shared" si="8"/>
        <v xml:space="preserve">  so</v>
      </c>
      <c r="AD6" s="150" t="str">
        <f t="shared" si="21"/>
        <v/>
      </c>
      <c r="AE6" s="148">
        <v>3</v>
      </c>
      <c r="AF6" s="149" t="str">
        <f t="shared" si="9"/>
        <v xml:space="preserve">  út</v>
      </c>
      <c r="AG6" s="150" t="str">
        <f t="shared" si="22"/>
        <v/>
      </c>
      <c r="AH6" s="148">
        <v>3</v>
      </c>
      <c r="AI6" s="149" t="str">
        <f t="shared" si="10"/>
        <v xml:space="preserve">  čt</v>
      </c>
      <c r="AJ6" s="150" t="str">
        <f t="shared" si="23"/>
        <v/>
      </c>
      <c r="AM6" s="70"/>
      <c r="AN6" s="121" t="s">
        <v>247</v>
      </c>
      <c r="AO6" s="121" t="s">
        <v>248</v>
      </c>
    </row>
    <row r="7" spans="1:41" s="151" customFormat="1" ht="13.5" customHeight="1">
      <c r="A7" s="148">
        <v>4</v>
      </c>
      <c r="B7" s="149" t="str">
        <f t="shared" si="11"/>
        <v xml:space="preserve">  so</v>
      </c>
      <c r="C7" s="150" t="str">
        <f t="shared" si="12"/>
        <v/>
      </c>
      <c r="D7" s="148">
        <v>4</v>
      </c>
      <c r="E7" s="149" t="str">
        <f t="shared" si="0"/>
        <v xml:space="preserve">  út</v>
      </c>
      <c r="F7" s="150" t="str">
        <f t="shared" si="13"/>
        <v/>
      </c>
      <c r="G7" s="148">
        <v>4</v>
      </c>
      <c r="H7" s="149" t="str">
        <f t="shared" si="1"/>
        <v xml:space="preserve">  st</v>
      </c>
      <c r="I7" s="150" t="str">
        <f t="shared" si="14"/>
        <v/>
      </c>
      <c r="J7" s="148">
        <v>4</v>
      </c>
      <c r="K7" s="149" t="str">
        <f t="shared" si="2"/>
        <v xml:space="preserve">  so</v>
      </c>
      <c r="L7" s="150" t="str">
        <f t="shared" si="15"/>
        <v/>
      </c>
      <c r="M7" s="148">
        <v>4</v>
      </c>
      <c r="N7" s="149" t="str">
        <f t="shared" si="3"/>
        <v xml:space="preserve">  po</v>
      </c>
      <c r="O7" s="150">
        <f t="shared" si="16"/>
        <v>19</v>
      </c>
      <c r="P7" s="148">
        <v>4</v>
      </c>
      <c r="Q7" s="149" t="str">
        <f t="shared" si="4"/>
        <v xml:space="preserve">  čt</v>
      </c>
      <c r="R7" s="150" t="str">
        <f t="shared" si="17"/>
        <v/>
      </c>
      <c r="S7" s="148">
        <v>4</v>
      </c>
      <c r="T7" s="149" t="str">
        <f t="shared" si="5"/>
        <v xml:space="preserve">  so</v>
      </c>
      <c r="U7" s="150" t="str">
        <f t="shared" si="18"/>
        <v/>
      </c>
      <c r="V7" s="148">
        <v>4</v>
      </c>
      <c r="W7" s="149" t="str">
        <f t="shared" si="6"/>
        <v xml:space="preserve">  út</v>
      </c>
      <c r="X7" s="150" t="str">
        <f t="shared" si="19"/>
        <v/>
      </c>
      <c r="Y7" s="148">
        <v>4</v>
      </c>
      <c r="Z7" s="149" t="str">
        <f t="shared" si="7"/>
        <v xml:space="preserve">  pá</v>
      </c>
      <c r="AA7" s="150" t="str">
        <f t="shared" si="20"/>
        <v/>
      </c>
      <c r="AB7" s="148">
        <v>4</v>
      </c>
      <c r="AC7" s="149" t="str">
        <f t="shared" si="8"/>
        <v xml:space="preserve">  ne</v>
      </c>
      <c r="AD7" s="150" t="str">
        <f t="shared" si="21"/>
        <v/>
      </c>
      <c r="AE7" s="148">
        <v>4</v>
      </c>
      <c r="AF7" s="149" t="str">
        <f t="shared" si="9"/>
        <v xml:space="preserve">  st</v>
      </c>
      <c r="AG7" s="150" t="str">
        <f t="shared" si="22"/>
        <v/>
      </c>
      <c r="AH7" s="148">
        <v>4</v>
      </c>
      <c r="AI7" s="149" t="str">
        <f t="shared" si="10"/>
        <v xml:space="preserve">  pá</v>
      </c>
      <c r="AJ7" s="150" t="str">
        <f t="shared" si="23"/>
        <v/>
      </c>
      <c r="AM7" s="70"/>
      <c r="AN7" s="121" t="s">
        <v>249</v>
      </c>
      <c r="AO7" s="121" t="s">
        <v>250</v>
      </c>
    </row>
    <row r="8" spans="1:41" s="151" customFormat="1" ht="13.5" customHeight="1">
      <c r="A8" s="148">
        <v>5</v>
      </c>
      <c r="B8" s="149" t="str">
        <f t="shared" si="11"/>
        <v xml:space="preserve">  ne</v>
      </c>
      <c r="C8" s="150" t="str">
        <f t="shared" si="12"/>
        <v/>
      </c>
      <c r="D8" s="148">
        <v>5</v>
      </c>
      <c r="E8" s="149" t="str">
        <f t="shared" si="0"/>
        <v xml:space="preserve">  st</v>
      </c>
      <c r="F8" s="150" t="str">
        <f t="shared" si="13"/>
        <v/>
      </c>
      <c r="G8" s="148">
        <v>5</v>
      </c>
      <c r="H8" s="149" t="str">
        <f t="shared" si="1"/>
        <v xml:space="preserve">  čt</v>
      </c>
      <c r="I8" s="150" t="str">
        <f t="shared" si="14"/>
        <v/>
      </c>
      <c r="J8" s="148">
        <v>5</v>
      </c>
      <c r="K8" s="149" t="str">
        <f t="shared" si="2"/>
        <v xml:space="preserve">  ne</v>
      </c>
      <c r="L8" s="150" t="str">
        <f t="shared" si="15"/>
        <v/>
      </c>
      <c r="M8" s="148">
        <v>5</v>
      </c>
      <c r="N8" s="149" t="str">
        <f t="shared" si="3"/>
        <v xml:space="preserve">  út</v>
      </c>
      <c r="O8" s="150" t="str">
        <f t="shared" si="16"/>
        <v/>
      </c>
      <c r="P8" s="148">
        <v>5</v>
      </c>
      <c r="Q8" s="149" t="str">
        <f t="shared" si="4"/>
        <v xml:space="preserve">  pá</v>
      </c>
      <c r="R8" s="150" t="str">
        <f t="shared" si="17"/>
        <v/>
      </c>
      <c r="S8" s="148">
        <v>5</v>
      </c>
      <c r="T8" s="149" t="str">
        <f t="shared" si="5"/>
        <v xml:space="preserve">  ne</v>
      </c>
      <c r="U8" s="150" t="str">
        <f t="shared" si="18"/>
        <v/>
      </c>
      <c r="V8" s="148">
        <v>5</v>
      </c>
      <c r="W8" s="149" t="str">
        <f t="shared" si="6"/>
        <v xml:space="preserve">  st</v>
      </c>
      <c r="X8" s="150" t="str">
        <f t="shared" si="19"/>
        <v/>
      </c>
      <c r="Y8" s="148">
        <v>5</v>
      </c>
      <c r="Z8" s="149" t="str">
        <f t="shared" si="7"/>
        <v xml:space="preserve">  so</v>
      </c>
      <c r="AA8" s="150" t="str">
        <f t="shared" si="20"/>
        <v/>
      </c>
      <c r="AB8" s="148">
        <v>5</v>
      </c>
      <c r="AC8" s="149" t="str">
        <f t="shared" si="8"/>
        <v xml:space="preserve">  po</v>
      </c>
      <c r="AD8" s="150">
        <f t="shared" si="21"/>
        <v>41</v>
      </c>
      <c r="AE8" s="148">
        <v>5</v>
      </c>
      <c r="AF8" s="149" t="str">
        <f t="shared" si="9"/>
        <v xml:space="preserve">  čt</v>
      </c>
      <c r="AG8" s="150" t="str">
        <f t="shared" si="22"/>
        <v/>
      </c>
      <c r="AH8" s="148">
        <v>5</v>
      </c>
      <c r="AI8" s="149" t="str">
        <f t="shared" si="10"/>
        <v xml:space="preserve">  so</v>
      </c>
      <c r="AJ8" s="150" t="str">
        <f t="shared" si="23"/>
        <v/>
      </c>
      <c r="AM8" s="70"/>
      <c r="AN8" s="121" t="s">
        <v>251</v>
      </c>
      <c r="AO8" s="121" t="s">
        <v>252</v>
      </c>
    </row>
    <row r="9" spans="1:41" s="151" customFormat="1" ht="13.5" customHeight="1">
      <c r="A9" s="148">
        <v>6</v>
      </c>
      <c r="B9" s="149" t="str">
        <f t="shared" si="11"/>
        <v xml:space="preserve">  po</v>
      </c>
      <c r="C9" s="150">
        <f t="shared" si="12"/>
        <v>2</v>
      </c>
      <c r="D9" s="148">
        <v>6</v>
      </c>
      <c r="E9" s="149" t="str">
        <f t="shared" si="0"/>
        <v xml:space="preserve">  čt</v>
      </c>
      <c r="F9" s="150" t="str">
        <f t="shared" si="13"/>
        <v/>
      </c>
      <c r="G9" s="148">
        <v>6</v>
      </c>
      <c r="H9" s="149" t="str">
        <f t="shared" si="1"/>
        <v xml:space="preserve">  pá</v>
      </c>
      <c r="I9" s="150" t="str">
        <f t="shared" si="14"/>
        <v/>
      </c>
      <c r="J9" s="148">
        <v>6</v>
      </c>
      <c r="K9" s="149" t="str">
        <f t="shared" si="2"/>
        <v xml:space="preserve">  po</v>
      </c>
      <c r="L9" s="150">
        <f t="shared" si="15"/>
        <v>15</v>
      </c>
      <c r="M9" s="148">
        <v>6</v>
      </c>
      <c r="N9" s="149" t="str">
        <f t="shared" si="3"/>
        <v xml:space="preserve">  st</v>
      </c>
      <c r="O9" s="150" t="str">
        <f t="shared" si="16"/>
        <v/>
      </c>
      <c r="P9" s="148">
        <v>6</v>
      </c>
      <c r="Q9" s="149" t="str">
        <f t="shared" si="4"/>
        <v xml:space="preserve">  so</v>
      </c>
      <c r="R9" s="150" t="str">
        <f t="shared" si="17"/>
        <v/>
      </c>
      <c r="S9" s="148">
        <v>6</v>
      </c>
      <c r="T9" s="149" t="str">
        <f t="shared" si="5"/>
        <v xml:space="preserve">  po</v>
      </c>
      <c r="U9" s="150">
        <f t="shared" si="18"/>
        <v>28</v>
      </c>
      <c r="V9" s="148">
        <v>6</v>
      </c>
      <c r="W9" s="149" t="str">
        <f t="shared" si="6"/>
        <v xml:space="preserve">  čt</v>
      </c>
      <c r="X9" s="150" t="str">
        <f t="shared" si="19"/>
        <v/>
      </c>
      <c r="Y9" s="148">
        <v>6</v>
      </c>
      <c r="Z9" s="149" t="str">
        <f t="shared" si="7"/>
        <v xml:space="preserve">  ne</v>
      </c>
      <c r="AA9" s="150" t="str">
        <f t="shared" si="20"/>
        <v/>
      </c>
      <c r="AB9" s="148">
        <v>6</v>
      </c>
      <c r="AC9" s="149" t="str">
        <f t="shared" si="8"/>
        <v xml:space="preserve">  út</v>
      </c>
      <c r="AD9" s="150" t="str">
        <f t="shared" si="21"/>
        <v/>
      </c>
      <c r="AE9" s="148">
        <v>6</v>
      </c>
      <c r="AF9" s="149" t="str">
        <f t="shared" si="9"/>
        <v xml:space="preserve">  pá</v>
      </c>
      <c r="AG9" s="150" t="str">
        <f t="shared" si="22"/>
        <v/>
      </c>
      <c r="AH9" s="148">
        <v>6</v>
      </c>
      <c r="AI9" s="149" t="str">
        <f t="shared" si="10"/>
        <v xml:space="preserve">  ne</v>
      </c>
      <c r="AJ9" s="150" t="str">
        <f t="shared" si="23"/>
        <v/>
      </c>
      <c r="AM9" s="122"/>
      <c r="AN9" s="121" t="s">
        <v>253</v>
      </c>
      <c r="AO9" s="121" t="s">
        <v>254</v>
      </c>
    </row>
    <row r="10" spans="1:41" s="151" customFormat="1" ht="13.5" customHeight="1">
      <c r="A10" s="148">
        <v>7</v>
      </c>
      <c r="B10" s="149" t="str">
        <f t="shared" si="11"/>
        <v xml:space="preserve">  út</v>
      </c>
      <c r="C10" s="150" t="str">
        <f t="shared" si="12"/>
        <v/>
      </c>
      <c r="D10" s="148">
        <v>7</v>
      </c>
      <c r="E10" s="149" t="str">
        <f t="shared" si="0"/>
        <v xml:space="preserve">  pá</v>
      </c>
      <c r="F10" s="150" t="str">
        <f t="shared" si="13"/>
        <v/>
      </c>
      <c r="G10" s="148">
        <v>7</v>
      </c>
      <c r="H10" s="149" t="str">
        <f t="shared" si="1"/>
        <v xml:space="preserve">  so</v>
      </c>
      <c r="I10" s="150" t="str">
        <f t="shared" si="14"/>
        <v/>
      </c>
      <c r="J10" s="148">
        <v>7</v>
      </c>
      <c r="K10" s="149" t="str">
        <f t="shared" si="2"/>
        <v xml:space="preserve">  út</v>
      </c>
      <c r="L10" s="150" t="str">
        <f t="shared" si="15"/>
        <v/>
      </c>
      <c r="M10" s="148">
        <v>7</v>
      </c>
      <c r="N10" s="149" t="str">
        <f t="shared" si="3"/>
        <v xml:space="preserve">  čt</v>
      </c>
      <c r="O10" s="150" t="str">
        <f t="shared" si="16"/>
        <v/>
      </c>
      <c r="P10" s="148">
        <v>7</v>
      </c>
      <c r="Q10" s="149" t="str">
        <f t="shared" si="4"/>
        <v xml:space="preserve">  ne</v>
      </c>
      <c r="R10" s="150" t="str">
        <f t="shared" si="17"/>
        <v/>
      </c>
      <c r="S10" s="148">
        <v>7</v>
      </c>
      <c r="T10" s="149" t="str">
        <f t="shared" si="5"/>
        <v xml:space="preserve">  út</v>
      </c>
      <c r="U10" s="150" t="str">
        <f t="shared" si="18"/>
        <v/>
      </c>
      <c r="V10" s="148">
        <v>7</v>
      </c>
      <c r="W10" s="149" t="str">
        <f t="shared" si="6"/>
        <v xml:space="preserve">  pá</v>
      </c>
      <c r="X10" s="150" t="str">
        <f t="shared" si="19"/>
        <v/>
      </c>
      <c r="Y10" s="148">
        <v>7</v>
      </c>
      <c r="Z10" s="149" t="str">
        <f t="shared" si="7"/>
        <v xml:space="preserve">  po</v>
      </c>
      <c r="AA10" s="150">
        <f t="shared" si="20"/>
        <v>37</v>
      </c>
      <c r="AB10" s="148">
        <v>7</v>
      </c>
      <c r="AC10" s="149" t="str">
        <f t="shared" si="8"/>
        <v xml:space="preserve">  st</v>
      </c>
      <c r="AD10" s="150" t="str">
        <f t="shared" si="21"/>
        <v/>
      </c>
      <c r="AE10" s="148">
        <v>7</v>
      </c>
      <c r="AF10" s="149" t="str">
        <f t="shared" si="9"/>
        <v xml:space="preserve">  so</v>
      </c>
      <c r="AG10" s="150" t="str">
        <f t="shared" si="22"/>
        <v/>
      </c>
      <c r="AH10" s="148">
        <v>7</v>
      </c>
      <c r="AI10" s="149" t="str">
        <f t="shared" si="10"/>
        <v xml:space="preserve">  po</v>
      </c>
      <c r="AJ10" s="150">
        <f t="shared" si="23"/>
        <v>50</v>
      </c>
      <c r="AN10" s="121" t="s">
        <v>256</v>
      </c>
      <c r="AO10" s="121" t="s">
        <v>257</v>
      </c>
    </row>
    <row r="11" spans="1:41" s="151" customFormat="1" ht="13.5" customHeight="1">
      <c r="A11" s="148">
        <v>8</v>
      </c>
      <c r="B11" s="149" t="str">
        <f t="shared" si="11"/>
        <v xml:space="preserve">  st</v>
      </c>
      <c r="C11" s="150" t="str">
        <f t="shared" si="12"/>
        <v/>
      </c>
      <c r="D11" s="148">
        <v>8</v>
      </c>
      <c r="E11" s="149" t="str">
        <f t="shared" si="0"/>
        <v xml:space="preserve">  so</v>
      </c>
      <c r="F11" s="150" t="str">
        <f t="shared" si="13"/>
        <v/>
      </c>
      <c r="G11" s="148">
        <v>8</v>
      </c>
      <c r="H11" s="149" t="str">
        <f t="shared" si="1"/>
        <v xml:space="preserve">  ne</v>
      </c>
      <c r="I11" s="150" t="str">
        <f t="shared" si="14"/>
        <v/>
      </c>
      <c r="J11" s="148">
        <v>8</v>
      </c>
      <c r="K11" s="149" t="str">
        <f t="shared" si="2"/>
        <v xml:space="preserve">  st</v>
      </c>
      <c r="L11" s="150" t="str">
        <f t="shared" si="15"/>
        <v/>
      </c>
      <c r="M11" s="148">
        <v>8</v>
      </c>
      <c r="N11" s="149" t="str">
        <f t="shared" si="3"/>
        <v xml:space="preserve">  pá</v>
      </c>
      <c r="O11" s="150" t="str">
        <f t="shared" si="16"/>
        <v/>
      </c>
      <c r="P11" s="148">
        <v>8</v>
      </c>
      <c r="Q11" s="149" t="str">
        <f t="shared" si="4"/>
        <v xml:space="preserve">  po</v>
      </c>
      <c r="R11" s="150">
        <f t="shared" si="17"/>
        <v>24</v>
      </c>
      <c r="S11" s="148">
        <v>8</v>
      </c>
      <c r="T11" s="149" t="str">
        <f t="shared" si="5"/>
        <v xml:space="preserve">  st</v>
      </c>
      <c r="U11" s="150" t="str">
        <f t="shared" si="18"/>
        <v/>
      </c>
      <c r="V11" s="148">
        <v>8</v>
      </c>
      <c r="W11" s="149" t="str">
        <f t="shared" si="6"/>
        <v xml:space="preserve">  so</v>
      </c>
      <c r="X11" s="150" t="str">
        <f t="shared" si="19"/>
        <v/>
      </c>
      <c r="Y11" s="148">
        <v>8</v>
      </c>
      <c r="Z11" s="149" t="str">
        <f t="shared" si="7"/>
        <v xml:space="preserve">  út</v>
      </c>
      <c r="AA11" s="150" t="str">
        <f t="shared" si="20"/>
        <v/>
      </c>
      <c r="AB11" s="148">
        <v>8</v>
      </c>
      <c r="AC11" s="149" t="str">
        <f t="shared" si="8"/>
        <v xml:space="preserve">  čt</v>
      </c>
      <c r="AD11" s="150" t="str">
        <f t="shared" si="21"/>
        <v/>
      </c>
      <c r="AE11" s="148">
        <v>8</v>
      </c>
      <c r="AF11" s="149" t="str">
        <f t="shared" si="9"/>
        <v xml:space="preserve">  ne</v>
      </c>
      <c r="AG11" s="150" t="str">
        <f t="shared" si="22"/>
        <v/>
      </c>
      <c r="AH11" s="148">
        <v>8</v>
      </c>
      <c r="AI11" s="149" t="str">
        <f t="shared" si="10"/>
        <v xml:space="preserve">  út</v>
      </c>
      <c r="AJ11" s="150" t="str">
        <f t="shared" si="23"/>
        <v/>
      </c>
      <c r="AN11" s="121" t="s">
        <v>258</v>
      </c>
      <c r="AO11" s="121" t="s">
        <v>259</v>
      </c>
    </row>
    <row r="12" spans="1:41" s="151" customFormat="1" ht="13.5" customHeight="1">
      <c r="A12" s="148">
        <v>9</v>
      </c>
      <c r="B12" s="149" t="str">
        <f t="shared" si="11"/>
        <v xml:space="preserve">  čt</v>
      </c>
      <c r="C12" s="150" t="str">
        <f t="shared" si="12"/>
        <v/>
      </c>
      <c r="D12" s="148">
        <v>9</v>
      </c>
      <c r="E12" s="149" t="str">
        <f t="shared" si="0"/>
        <v xml:space="preserve">  ne</v>
      </c>
      <c r="F12" s="150" t="str">
        <f t="shared" si="13"/>
        <v/>
      </c>
      <c r="G12" s="148">
        <v>9</v>
      </c>
      <c r="H12" s="149" t="str">
        <f t="shared" si="1"/>
        <v xml:space="preserve">  po</v>
      </c>
      <c r="I12" s="150">
        <f t="shared" si="14"/>
        <v>11</v>
      </c>
      <c r="J12" s="148">
        <v>9</v>
      </c>
      <c r="K12" s="149" t="str">
        <f t="shared" si="2"/>
        <v xml:space="preserve">  čt</v>
      </c>
      <c r="L12" s="150" t="str">
        <f t="shared" si="15"/>
        <v/>
      </c>
      <c r="M12" s="148">
        <v>9</v>
      </c>
      <c r="N12" s="149" t="str">
        <f t="shared" si="3"/>
        <v xml:space="preserve">  so</v>
      </c>
      <c r="O12" s="150" t="str">
        <f t="shared" si="16"/>
        <v/>
      </c>
      <c r="P12" s="148">
        <v>9</v>
      </c>
      <c r="Q12" s="149" t="str">
        <f t="shared" si="4"/>
        <v xml:space="preserve">  út</v>
      </c>
      <c r="R12" s="150" t="str">
        <f t="shared" si="17"/>
        <v/>
      </c>
      <c r="S12" s="148">
        <v>9</v>
      </c>
      <c r="T12" s="149" t="str">
        <f t="shared" si="5"/>
        <v xml:space="preserve">  čt</v>
      </c>
      <c r="U12" s="150" t="str">
        <f t="shared" si="18"/>
        <v/>
      </c>
      <c r="V12" s="148">
        <v>9</v>
      </c>
      <c r="W12" s="149" t="str">
        <f t="shared" si="6"/>
        <v xml:space="preserve">  ne</v>
      </c>
      <c r="X12" s="150" t="str">
        <f t="shared" si="19"/>
        <v/>
      </c>
      <c r="Y12" s="148">
        <v>9</v>
      </c>
      <c r="Z12" s="149" t="str">
        <f t="shared" si="7"/>
        <v xml:space="preserve">  st</v>
      </c>
      <c r="AA12" s="150" t="str">
        <f t="shared" si="20"/>
        <v/>
      </c>
      <c r="AB12" s="148">
        <v>9</v>
      </c>
      <c r="AC12" s="149" t="str">
        <f t="shared" si="8"/>
        <v xml:space="preserve">  pá</v>
      </c>
      <c r="AD12" s="150" t="str">
        <f t="shared" si="21"/>
        <v/>
      </c>
      <c r="AE12" s="148">
        <v>9</v>
      </c>
      <c r="AF12" s="149" t="str">
        <f t="shared" si="9"/>
        <v xml:space="preserve">  po</v>
      </c>
      <c r="AG12" s="150">
        <f t="shared" si="22"/>
        <v>46</v>
      </c>
      <c r="AH12" s="148">
        <v>9</v>
      </c>
      <c r="AI12" s="149" t="str">
        <f t="shared" si="10"/>
        <v xml:space="preserve">  st</v>
      </c>
      <c r="AJ12" s="150" t="str">
        <f t="shared" si="23"/>
        <v/>
      </c>
      <c r="AN12" s="121" t="s">
        <v>260</v>
      </c>
      <c r="AO12" s="121" t="s">
        <v>261</v>
      </c>
    </row>
    <row r="13" spans="1:41" s="151" customFormat="1" ht="13.5" customHeight="1">
      <c r="A13" s="148">
        <v>10</v>
      </c>
      <c r="B13" s="149" t="str">
        <f t="shared" si="11"/>
        <v xml:space="preserve">  pá</v>
      </c>
      <c r="C13" s="150" t="str">
        <f t="shared" si="12"/>
        <v/>
      </c>
      <c r="D13" s="148">
        <v>10</v>
      </c>
      <c r="E13" s="149" t="str">
        <f t="shared" si="0"/>
        <v xml:space="preserve">  po</v>
      </c>
      <c r="F13" s="150">
        <f t="shared" si="13"/>
        <v>7</v>
      </c>
      <c r="G13" s="148">
        <v>10</v>
      </c>
      <c r="H13" s="149" t="str">
        <f t="shared" si="1"/>
        <v xml:space="preserve">  út</v>
      </c>
      <c r="I13" s="150" t="str">
        <f t="shared" si="14"/>
        <v/>
      </c>
      <c r="J13" s="148">
        <v>10</v>
      </c>
      <c r="K13" s="149" t="str">
        <f t="shared" si="2"/>
        <v xml:space="preserve">  pá</v>
      </c>
      <c r="L13" s="150" t="str">
        <f t="shared" si="15"/>
        <v/>
      </c>
      <c r="M13" s="148">
        <v>10</v>
      </c>
      <c r="N13" s="149" t="str">
        <f t="shared" si="3"/>
        <v xml:space="preserve">  ne</v>
      </c>
      <c r="O13" s="150" t="str">
        <f t="shared" si="16"/>
        <v/>
      </c>
      <c r="P13" s="148">
        <v>10</v>
      </c>
      <c r="Q13" s="149" t="str">
        <f t="shared" si="4"/>
        <v xml:space="preserve">  st</v>
      </c>
      <c r="R13" s="150" t="str">
        <f t="shared" si="17"/>
        <v/>
      </c>
      <c r="S13" s="148">
        <v>10</v>
      </c>
      <c r="T13" s="149" t="str">
        <f t="shared" si="5"/>
        <v xml:space="preserve">  pá</v>
      </c>
      <c r="U13" s="150" t="str">
        <f t="shared" si="18"/>
        <v/>
      </c>
      <c r="V13" s="148">
        <v>10</v>
      </c>
      <c r="W13" s="149" t="str">
        <f t="shared" si="6"/>
        <v xml:space="preserve">  po</v>
      </c>
      <c r="X13" s="150">
        <f t="shared" si="19"/>
        <v>33</v>
      </c>
      <c r="Y13" s="148">
        <v>10</v>
      </c>
      <c r="Z13" s="149" t="str">
        <f t="shared" si="7"/>
        <v xml:space="preserve">  čt</v>
      </c>
      <c r="AA13" s="150" t="str">
        <f t="shared" si="20"/>
        <v/>
      </c>
      <c r="AB13" s="148">
        <v>10</v>
      </c>
      <c r="AC13" s="149" t="str">
        <f t="shared" si="8"/>
        <v xml:space="preserve">  so</v>
      </c>
      <c r="AD13" s="150" t="str">
        <f t="shared" si="21"/>
        <v/>
      </c>
      <c r="AE13" s="148">
        <v>10</v>
      </c>
      <c r="AF13" s="149" t="str">
        <f t="shared" si="9"/>
        <v xml:space="preserve">  út</v>
      </c>
      <c r="AG13" s="150" t="str">
        <f t="shared" si="22"/>
        <v/>
      </c>
      <c r="AH13" s="148">
        <v>10</v>
      </c>
      <c r="AI13" s="149" t="str">
        <f t="shared" si="10"/>
        <v xml:space="preserve">  čt</v>
      </c>
      <c r="AJ13" s="150" t="str">
        <f t="shared" si="23"/>
        <v/>
      </c>
      <c r="AN13" s="121" t="s">
        <v>262</v>
      </c>
      <c r="AO13" s="121" t="s">
        <v>263</v>
      </c>
    </row>
    <row r="14" spans="1:41" s="151" customFormat="1" ht="13.5" customHeight="1">
      <c r="A14" s="148">
        <v>11</v>
      </c>
      <c r="B14" s="149" t="str">
        <f t="shared" si="11"/>
        <v xml:space="preserve">  so</v>
      </c>
      <c r="C14" s="150" t="str">
        <f t="shared" si="12"/>
        <v/>
      </c>
      <c r="D14" s="148">
        <v>11</v>
      </c>
      <c r="E14" s="149" t="str">
        <f t="shared" si="0"/>
        <v xml:space="preserve">  út</v>
      </c>
      <c r="F14" s="150" t="str">
        <f t="shared" si="13"/>
        <v/>
      </c>
      <c r="G14" s="148">
        <v>11</v>
      </c>
      <c r="H14" s="149" t="str">
        <f t="shared" si="1"/>
        <v xml:space="preserve">  st</v>
      </c>
      <c r="I14" s="150" t="str">
        <f t="shared" si="14"/>
        <v/>
      </c>
      <c r="J14" s="148">
        <v>11</v>
      </c>
      <c r="K14" s="149" t="str">
        <f t="shared" si="2"/>
        <v xml:space="preserve">  so</v>
      </c>
      <c r="L14" s="150" t="str">
        <f t="shared" si="15"/>
        <v/>
      </c>
      <c r="M14" s="148">
        <v>11</v>
      </c>
      <c r="N14" s="149" t="str">
        <f t="shared" si="3"/>
        <v xml:space="preserve">  po</v>
      </c>
      <c r="O14" s="150">
        <f t="shared" si="16"/>
        <v>20</v>
      </c>
      <c r="P14" s="148">
        <v>11</v>
      </c>
      <c r="Q14" s="149" t="str">
        <f t="shared" si="4"/>
        <v xml:space="preserve">  čt</v>
      </c>
      <c r="R14" s="150" t="str">
        <f t="shared" si="17"/>
        <v/>
      </c>
      <c r="S14" s="148">
        <v>11</v>
      </c>
      <c r="T14" s="149" t="str">
        <f t="shared" si="5"/>
        <v xml:space="preserve">  so</v>
      </c>
      <c r="U14" s="150" t="str">
        <f t="shared" si="18"/>
        <v/>
      </c>
      <c r="V14" s="148">
        <v>11</v>
      </c>
      <c r="W14" s="149" t="str">
        <f t="shared" si="6"/>
        <v xml:space="preserve">  út</v>
      </c>
      <c r="X14" s="150" t="str">
        <f t="shared" si="19"/>
        <v/>
      </c>
      <c r="Y14" s="148">
        <v>11</v>
      </c>
      <c r="Z14" s="149" t="str">
        <f t="shared" si="7"/>
        <v xml:space="preserve">  pá</v>
      </c>
      <c r="AA14" s="150" t="str">
        <f t="shared" si="20"/>
        <v/>
      </c>
      <c r="AB14" s="148">
        <v>11</v>
      </c>
      <c r="AC14" s="149" t="str">
        <f t="shared" si="8"/>
        <v xml:space="preserve">  ne</v>
      </c>
      <c r="AD14" s="150" t="str">
        <f t="shared" si="21"/>
        <v/>
      </c>
      <c r="AE14" s="148">
        <v>11</v>
      </c>
      <c r="AF14" s="149" t="str">
        <f t="shared" si="9"/>
        <v xml:space="preserve">  st</v>
      </c>
      <c r="AG14" s="150" t="str">
        <f t="shared" si="22"/>
        <v/>
      </c>
      <c r="AH14" s="148">
        <v>11</v>
      </c>
      <c r="AI14" s="149" t="str">
        <f t="shared" si="10"/>
        <v xml:space="preserve">  pá</v>
      </c>
      <c r="AJ14" s="150" t="str">
        <f t="shared" si="23"/>
        <v/>
      </c>
      <c r="AN14" s="121" t="s">
        <v>264</v>
      </c>
      <c r="AO14" s="121" t="s">
        <v>265</v>
      </c>
    </row>
    <row r="15" spans="1:41" s="151" customFormat="1" ht="13.5" customHeight="1">
      <c r="A15" s="148">
        <v>12</v>
      </c>
      <c r="B15" s="149" t="str">
        <f t="shared" si="11"/>
        <v xml:space="preserve">  ne</v>
      </c>
      <c r="C15" s="150" t="str">
        <f t="shared" si="12"/>
        <v/>
      </c>
      <c r="D15" s="148">
        <v>12</v>
      </c>
      <c r="E15" s="149" t="str">
        <f t="shared" si="0"/>
        <v xml:space="preserve">  st</v>
      </c>
      <c r="F15" s="150" t="str">
        <f t="shared" si="13"/>
        <v/>
      </c>
      <c r="G15" s="148">
        <v>12</v>
      </c>
      <c r="H15" s="149" t="str">
        <f t="shared" si="1"/>
        <v xml:space="preserve">  čt</v>
      </c>
      <c r="I15" s="150" t="str">
        <f t="shared" si="14"/>
        <v/>
      </c>
      <c r="J15" s="148">
        <v>12</v>
      </c>
      <c r="K15" s="149" t="str">
        <f t="shared" si="2"/>
        <v xml:space="preserve">  ne</v>
      </c>
      <c r="L15" s="150" t="str">
        <f t="shared" si="15"/>
        <v/>
      </c>
      <c r="M15" s="148">
        <v>12</v>
      </c>
      <c r="N15" s="149" t="str">
        <f t="shared" si="3"/>
        <v xml:space="preserve">  út</v>
      </c>
      <c r="O15" s="150" t="str">
        <f t="shared" si="16"/>
        <v/>
      </c>
      <c r="P15" s="148">
        <v>12</v>
      </c>
      <c r="Q15" s="149" t="str">
        <f t="shared" si="4"/>
        <v xml:space="preserve">  pá</v>
      </c>
      <c r="R15" s="150" t="str">
        <f t="shared" si="17"/>
        <v/>
      </c>
      <c r="S15" s="148">
        <v>12</v>
      </c>
      <c r="T15" s="149" t="str">
        <f t="shared" si="5"/>
        <v xml:space="preserve">  ne</v>
      </c>
      <c r="U15" s="150" t="str">
        <f t="shared" si="18"/>
        <v/>
      </c>
      <c r="V15" s="148">
        <v>12</v>
      </c>
      <c r="W15" s="149" t="str">
        <f t="shared" si="6"/>
        <v xml:space="preserve">  st</v>
      </c>
      <c r="X15" s="150" t="str">
        <f t="shared" si="19"/>
        <v/>
      </c>
      <c r="Y15" s="148">
        <v>12</v>
      </c>
      <c r="Z15" s="149" t="str">
        <f t="shared" si="7"/>
        <v xml:space="preserve">  so</v>
      </c>
      <c r="AA15" s="150" t="str">
        <f t="shared" si="20"/>
        <v/>
      </c>
      <c r="AB15" s="148">
        <v>12</v>
      </c>
      <c r="AC15" s="149" t="str">
        <f t="shared" si="8"/>
        <v xml:space="preserve">  po</v>
      </c>
      <c r="AD15" s="150">
        <f t="shared" si="21"/>
        <v>42</v>
      </c>
      <c r="AE15" s="148">
        <v>12</v>
      </c>
      <c r="AF15" s="149" t="str">
        <f t="shared" si="9"/>
        <v xml:space="preserve">  čt</v>
      </c>
      <c r="AG15" s="150" t="str">
        <f t="shared" si="22"/>
        <v/>
      </c>
      <c r="AH15" s="148">
        <v>12</v>
      </c>
      <c r="AI15" s="149" t="str">
        <f t="shared" si="10"/>
        <v xml:space="preserve">  so</v>
      </c>
      <c r="AJ15" s="150" t="str">
        <f t="shared" si="23"/>
        <v/>
      </c>
      <c r="AN15" s="121" t="s">
        <v>266</v>
      </c>
      <c r="AO15" s="121" t="s">
        <v>267</v>
      </c>
    </row>
    <row r="16" spans="1:41" s="151" customFormat="1" ht="13.5" customHeight="1">
      <c r="A16" s="148">
        <v>13</v>
      </c>
      <c r="B16" s="149" t="str">
        <f t="shared" si="11"/>
        <v xml:space="preserve">  po</v>
      </c>
      <c r="C16" s="150">
        <f t="shared" si="12"/>
        <v>3</v>
      </c>
      <c r="D16" s="148">
        <v>13</v>
      </c>
      <c r="E16" s="149" t="str">
        <f t="shared" si="0"/>
        <v xml:space="preserve">  čt</v>
      </c>
      <c r="F16" s="150" t="str">
        <f t="shared" si="13"/>
        <v/>
      </c>
      <c r="G16" s="148">
        <v>13</v>
      </c>
      <c r="H16" s="149" t="str">
        <f t="shared" si="1"/>
        <v xml:space="preserve">  pá</v>
      </c>
      <c r="I16" s="150" t="str">
        <f t="shared" si="14"/>
        <v/>
      </c>
      <c r="J16" s="148">
        <v>13</v>
      </c>
      <c r="K16" s="149" t="str">
        <f t="shared" si="2"/>
        <v xml:space="preserve">  po</v>
      </c>
      <c r="L16" s="150">
        <f t="shared" si="15"/>
        <v>16</v>
      </c>
      <c r="M16" s="148">
        <v>13</v>
      </c>
      <c r="N16" s="149" t="str">
        <f t="shared" si="3"/>
        <v xml:space="preserve">  st</v>
      </c>
      <c r="O16" s="150" t="str">
        <f t="shared" si="16"/>
        <v/>
      </c>
      <c r="P16" s="148">
        <v>13</v>
      </c>
      <c r="Q16" s="149" t="str">
        <f t="shared" si="4"/>
        <v xml:space="preserve">  so</v>
      </c>
      <c r="R16" s="150" t="str">
        <f t="shared" si="17"/>
        <v/>
      </c>
      <c r="S16" s="148">
        <v>13</v>
      </c>
      <c r="T16" s="149" t="str">
        <f t="shared" si="5"/>
        <v xml:space="preserve">  po</v>
      </c>
      <c r="U16" s="150">
        <f t="shared" si="18"/>
        <v>29</v>
      </c>
      <c r="V16" s="148">
        <v>13</v>
      </c>
      <c r="W16" s="149" t="str">
        <f t="shared" si="6"/>
        <v xml:space="preserve">  čt</v>
      </c>
      <c r="X16" s="150" t="str">
        <f t="shared" si="19"/>
        <v/>
      </c>
      <c r="Y16" s="148">
        <v>13</v>
      </c>
      <c r="Z16" s="149" t="str">
        <f t="shared" si="7"/>
        <v xml:space="preserve">  ne</v>
      </c>
      <c r="AA16" s="150" t="str">
        <f t="shared" si="20"/>
        <v/>
      </c>
      <c r="AB16" s="148">
        <v>13</v>
      </c>
      <c r="AC16" s="149" t="str">
        <f t="shared" si="8"/>
        <v xml:space="preserve">  út</v>
      </c>
      <c r="AD16" s="150" t="str">
        <f t="shared" si="21"/>
        <v/>
      </c>
      <c r="AE16" s="148">
        <v>13</v>
      </c>
      <c r="AF16" s="149" t="str">
        <f t="shared" si="9"/>
        <v xml:space="preserve">  pá</v>
      </c>
      <c r="AG16" s="150" t="str">
        <f t="shared" si="22"/>
        <v/>
      </c>
      <c r="AH16" s="148">
        <v>13</v>
      </c>
      <c r="AI16" s="149" t="str">
        <f t="shared" si="10"/>
        <v xml:space="preserve">  ne</v>
      </c>
      <c r="AJ16" s="150" t="str">
        <f t="shared" si="23"/>
        <v/>
      </c>
      <c r="AN16" s="121" t="s">
        <v>268</v>
      </c>
      <c r="AO16" s="121" t="s">
        <v>269</v>
      </c>
    </row>
    <row r="17" spans="1:41" s="151" customFormat="1" ht="13.5" customHeight="1">
      <c r="A17" s="148">
        <v>14</v>
      </c>
      <c r="B17" s="149" t="str">
        <f t="shared" si="11"/>
        <v xml:space="preserve">  út</v>
      </c>
      <c r="C17" s="150" t="str">
        <f t="shared" si="12"/>
        <v/>
      </c>
      <c r="D17" s="148">
        <v>14</v>
      </c>
      <c r="E17" s="149" t="str">
        <f t="shared" si="0"/>
        <v xml:space="preserve">  pá</v>
      </c>
      <c r="F17" s="150" t="str">
        <f t="shared" si="13"/>
        <v/>
      </c>
      <c r="G17" s="148">
        <v>14</v>
      </c>
      <c r="H17" s="149" t="str">
        <f t="shared" si="1"/>
        <v xml:space="preserve">  so</v>
      </c>
      <c r="I17" s="150" t="str">
        <f t="shared" si="14"/>
        <v/>
      </c>
      <c r="J17" s="148">
        <v>14</v>
      </c>
      <c r="K17" s="149" t="str">
        <f t="shared" si="2"/>
        <v xml:space="preserve">  út</v>
      </c>
      <c r="L17" s="150" t="str">
        <f t="shared" si="15"/>
        <v/>
      </c>
      <c r="M17" s="148">
        <v>14</v>
      </c>
      <c r="N17" s="149" t="str">
        <f t="shared" si="3"/>
        <v xml:space="preserve">  čt</v>
      </c>
      <c r="O17" s="150" t="str">
        <f t="shared" si="16"/>
        <v/>
      </c>
      <c r="P17" s="148">
        <v>14</v>
      </c>
      <c r="Q17" s="149" t="str">
        <f t="shared" si="4"/>
        <v xml:space="preserve">  ne</v>
      </c>
      <c r="R17" s="150" t="str">
        <f t="shared" si="17"/>
        <v/>
      </c>
      <c r="S17" s="148">
        <v>14</v>
      </c>
      <c r="T17" s="149" t="str">
        <f t="shared" si="5"/>
        <v xml:space="preserve">  út</v>
      </c>
      <c r="U17" s="150" t="str">
        <f t="shared" si="18"/>
        <v/>
      </c>
      <c r="V17" s="148">
        <v>14</v>
      </c>
      <c r="W17" s="149" t="str">
        <f t="shared" si="6"/>
        <v xml:space="preserve">  pá</v>
      </c>
      <c r="X17" s="150" t="str">
        <f t="shared" si="19"/>
        <v/>
      </c>
      <c r="Y17" s="148">
        <v>14</v>
      </c>
      <c r="Z17" s="149" t="str">
        <f t="shared" si="7"/>
        <v xml:space="preserve">  po</v>
      </c>
      <c r="AA17" s="150">
        <f t="shared" si="20"/>
        <v>38</v>
      </c>
      <c r="AB17" s="148">
        <v>14</v>
      </c>
      <c r="AC17" s="149" t="str">
        <f t="shared" si="8"/>
        <v xml:space="preserve">  st</v>
      </c>
      <c r="AD17" s="150" t="str">
        <f t="shared" si="21"/>
        <v/>
      </c>
      <c r="AE17" s="148">
        <v>14</v>
      </c>
      <c r="AF17" s="149" t="str">
        <f t="shared" si="9"/>
        <v xml:space="preserve">  so</v>
      </c>
      <c r="AG17" s="150" t="str">
        <f t="shared" si="22"/>
        <v/>
      </c>
      <c r="AH17" s="148">
        <v>14</v>
      </c>
      <c r="AI17" s="149" t="str">
        <f t="shared" si="10"/>
        <v xml:space="preserve">  po</v>
      </c>
      <c r="AJ17" s="150">
        <f t="shared" si="23"/>
        <v>51</v>
      </c>
      <c r="AN17" s="121" t="s">
        <v>270</v>
      </c>
      <c r="AO17" s="121" t="s">
        <v>271</v>
      </c>
    </row>
    <row r="18" spans="1:41" s="151" customFormat="1" ht="13.5" customHeight="1">
      <c r="A18" s="148">
        <v>15</v>
      </c>
      <c r="B18" s="149" t="str">
        <f t="shared" si="11"/>
        <v xml:space="preserve">  st</v>
      </c>
      <c r="C18" s="150" t="str">
        <f t="shared" si="12"/>
        <v/>
      </c>
      <c r="D18" s="148">
        <v>15</v>
      </c>
      <c r="E18" s="149" t="str">
        <f t="shared" si="0"/>
        <v xml:space="preserve">  so</v>
      </c>
      <c r="F18" s="150" t="str">
        <f t="shared" si="13"/>
        <v/>
      </c>
      <c r="G18" s="148">
        <v>15</v>
      </c>
      <c r="H18" s="149" t="str">
        <f t="shared" si="1"/>
        <v xml:space="preserve">  ne</v>
      </c>
      <c r="I18" s="150" t="str">
        <f t="shared" si="14"/>
        <v/>
      </c>
      <c r="J18" s="148">
        <v>15</v>
      </c>
      <c r="K18" s="149" t="str">
        <f t="shared" si="2"/>
        <v xml:space="preserve">  st</v>
      </c>
      <c r="L18" s="150" t="str">
        <f t="shared" si="15"/>
        <v/>
      </c>
      <c r="M18" s="148">
        <v>15</v>
      </c>
      <c r="N18" s="149" t="str">
        <f t="shared" si="3"/>
        <v xml:space="preserve">  pá</v>
      </c>
      <c r="O18" s="150" t="str">
        <f t="shared" si="16"/>
        <v/>
      </c>
      <c r="P18" s="148">
        <v>15</v>
      </c>
      <c r="Q18" s="149" t="str">
        <f t="shared" si="4"/>
        <v xml:space="preserve">  po</v>
      </c>
      <c r="R18" s="150">
        <f t="shared" si="17"/>
        <v>25</v>
      </c>
      <c r="S18" s="148">
        <v>15</v>
      </c>
      <c r="T18" s="149" t="str">
        <f t="shared" si="5"/>
        <v xml:space="preserve">  st</v>
      </c>
      <c r="U18" s="150" t="str">
        <f t="shared" si="18"/>
        <v/>
      </c>
      <c r="V18" s="148">
        <v>15</v>
      </c>
      <c r="W18" s="149" t="str">
        <f t="shared" si="6"/>
        <v xml:space="preserve">  so</v>
      </c>
      <c r="X18" s="150" t="str">
        <f t="shared" si="19"/>
        <v/>
      </c>
      <c r="Y18" s="148">
        <v>15</v>
      </c>
      <c r="Z18" s="149" t="str">
        <f t="shared" si="7"/>
        <v xml:space="preserve">  út</v>
      </c>
      <c r="AA18" s="150" t="str">
        <f t="shared" si="20"/>
        <v/>
      </c>
      <c r="AB18" s="148">
        <v>15</v>
      </c>
      <c r="AC18" s="149" t="str">
        <f t="shared" si="8"/>
        <v xml:space="preserve">  čt</v>
      </c>
      <c r="AD18" s="150" t="str">
        <f t="shared" si="21"/>
        <v/>
      </c>
      <c r="AE18" s="148">
        <v>15</v>
      </c>
      <c r="AF18" s="149" t="str">
        <f t="shared" si="9"/>
        <v xml:space="preserve">  ne</v>
      </c>
      <c r="AG18" s="150" t="str">
        <f t="shared" si="22"/>
        <v/>
      </c>
      <c r="AH18" s="148">
        <v>15</v>
      </c>
      <c r="AI18" s="149" t="str">
        <f t="shared" si="10"/>
        <v xml:space="preserve">  út</v>
      </c>
      <c r="AJ18" s="150" t="str">
        <f t="shared" si="23"/>
        <v/>
      </c>
      <c r="AN18" s="121" t="s">
        <v>272</v>
      </c>
      <c r="AO18" s="121" t="s">
        <v>273</v>
      </c>
    </row>
    <row r="19" spans="1:41" s="151" customFormat="1" ht="13.5" customHeight="1">
      <c r="A19" s="148">
        <v>16</v>
      </c>
      <c r="B19" s="149" t="str">
        <f t="shared" si="11"/>
        <v xml:space="preserve">  čt</v>
      </c>
      <c r="C19" s="150" t="str">
        <f t="shared" si="12"/>
        <v/>
      </c>
      <c r="D19" s="148">
        <v>16</v>
      </c>
      <c r="E19" s="149" t="str">
        <f t="shared" si="0"/>
        <v xml:space="preserve">  ne</v>
      </c>
      <c r="F19" s="150" t="str">
        <f t="shared" si="13"/>
        <v/>
      </c>
      <c r="G19" s="148">
        <v>16</v>
      </c>
      <c r="H19" s="149" t="str">
        <f t="shared" si="1"/>
        <v xml:space="preserve">  po</v>
      </c>
      <c r="I19" s="150">
        <f t="shared" si="14"/>
        <v>12</v>
      </c>
      <c r="J19" s="148">
        <v>16</v>
      </c>
      <c r="K19" s="149" t="str">
        <f t="shared" si="2"/>
        <v xml:space="preserve">  čt</v>
      </c>
      <c r="L19" s="150" t="str">
        <f t="shared" si="15"/>
        <v/>
      </c>
      <c r="M19" s="148">
        <v>16</v>
      </c>
      <c r="N19" s="149" t="str">
        <f t="shared" si="3"/>
        <v xml:space="preserve">  so</v>
      </c>
      <c r="O19" s="150" t="str">
        <f t="shared" si="16"/>
        <v/>
      </c>
      <c r="P19" s="148">
        <v>16</v>
      </c>
      <c r="Q19" s="149" t="str">
        <f t="shared" si="4"/>
        <v xml:space="preserve">  út</v>
      </c>
      <c r="R19" s="150" t="str">
        <f t="shared" si="17"/>
        <v/>
      </c>
      <c r="S19" s="148">
        <v>16</v>
      </c>
      <c r="T19" s="149" t="str">
        <f t="shared" si="5"/>
        <v xml:space="preserve">  čt</v>
      </c>
      <c r="U19" s="150" t="str">
        <f t="shared" si="18"/>
        <v/>
      </c>
      <c r="V19" s="148">
        <v>16</v>
      </c>
      <c r="W19" s="149" t="str">
        <f t="shared" si="6"/>
        <v xml:space="preserve">  ne</v>
      </c>
      <c r="X19" s="150" t="str">
        <f t="shared" si="19"/>
        <v/>
      </c>
      <c r="Y19" s="148">
        <v>16</v>
      </c>
      <c r="Z19" s="149" t="str">
        <f t="shared" si="7"/>
        <v xml:space="preserve">  st</v>
      </c>
      <c r="AA19" s="150" t="str">
        <f t="shared" si="20"/>
        <v/>
      </c>
      <c r="AB19" s="148">
        <v>16</v>
      </c>
      <c r="AC19" s="149" t="str">
        <f t="shared" si="8"/>
        <v xml:space="preserve">  pá</v>
      </c>
      <c r="AD19" s="150" t="str">
        <f t="shared" si="21"/>
        <v/>
      </c>
      <c r="AE19" s="148">
        <v>16</v>
      </c>
      <c r="AF19" s="149" t="str">
        <f t="shared" si="9"/>
        <v xml:space="preserve">  po</v>
      </c>
      <c r="AG19" s="150">
        <f t="shared" si="22"/>
        <v>47</v>
      </c>
      <c r="AH19" s="148">
        <v>16</v>
      </c>
      <c r="AI19" s="149" t="str">
        <f t="shared" si="10"/>
        <v xml:space="preserve">  st</v>
      </c>
      <c r="AJ19" s="150" t="str">
        <f t="shared" si="23"/>
        <v/>
      </c>
      <c r="AN19" s="121" t="s">
        <v>274</v>
      </c>
      <c r="AO19" s="121" t="s">
        <v>275</v>
      </c>
    </row>
    <row r="20" spans="1:41" s="152" customFormat="1" ht="13.5" customHeight="1">
      <c r="A20" s="148">
        <v>17</v>
      </c>
      <c r="B20" s="149" t="str">
        <f t="shared" si="11"/>
        <v xml:space="preserve">  pá</v>
      </c>
      <c r="C20" s="150" t="str">
        <f t="shared" si="12"/>
        <v/>
      </c>
      <c r="D20" s="148">
        <v>17</v>
      </c>
      <c r="E20" s="149" t="str">
        <f t="shared" si="0"/>
        <v xml:space="preserve">  po</v>
      </c>
      <c r="F20" s="150">
        <f t="shared" si="13"/>
        <v>8</v>
      </c>
      <c r="G20" s="148">
        <v>17</v>
      </c>
      <c r="H20" s="149" t="str">
        <f t="shared" si="1"/>
        <v xml:space="preserve">  út</v>
      </c>
      <c r="I20" s="150" t="str">
        <f t="shared" si="14"/>
        <v/>
      </c>
      <c r="J20" s="148">
        <v>17</v>
      </c>
      <c r="K20" s="149" t="str">
        <f t="shared" si="2"/>
        <v xml:space="preserve">  pá</v>
      </c>
      <c r="L20" s="150" t="str">
        <f t="shared" si="15"/>
        <v/>
      </c>
      <c r="M20" s="148">
        <v>17</v>
      </c>
      <c r="N20" s="149" t="str">
        <f t="shared" si="3"/>
        <v xml:space="preserve">  ne</v>
      </c>
      <c r="O20" s="150" t="str">
        <f t="shared" si="16"/>
        <v/>
      </c>
      <c r="P20" s="148">
        <v>17</v>
      </c>
      <c r="Q20" s="149" t="str">
        <f t="shared" si="4"/>
        <v xml:space="preserve">  st</v>
      </c>
      <c r="R20" s="150" t="str">
        <f t="shared" si="17"/>
        <v/>
      </c>
      <c r="S20" s="148">
        <v>17</v>
      </c>
      <c r="T20" s="149" t="str">
        <f t="shared" si="5"/>
        <v xml:space="preserve">  pá</v>
      </c>
      <c r="U20" s="150" t="str">
        <f t="shared" si="18"/>
        <v/>
      </c>
      <c r="V20" s="148">
        <v>17</v>
      </c>
      <c r="W20" s="149" t="str">
        <f t="shared" si="6"/>
        <v xml:space="preserve">  po</v>
      </c>
      <c r="X20" s="150">
        <f t="shared" si="19"/>
        <v>34</v>
      </c>
      <c r="Y20" s="148">
        <v>17</v>
      </c>
      <c r="Z20" s="149" t="str">
        <f t="shared" si="7"/>
        <v xml:space="preserve">  čt</v>
      </c>
      <c r="AA20" s="150" t="str">
        <f t="shared" si="20"/>
        <v/>
      </c>
      <c r="AB20" s="148">
        <v>17</v>
      </c>
      <c r="AC20" s="149" t="str">
        <f t="shared" si="8"/>
        <v xml:space="preserve">  so</v>
      </c>
      <c r="AD20" s="150" t="str">
        <f t="shared" si="21"/>
        <v/>
      </c>
      <c r="AE20" s="148">
        <v>17</v>
      </c>
      <c r="AF20" s="149" t="str">
        <f t="shared" si="9"/>
        <v xml:space="preserve">  út</v>
      </c>
      <c r="AG20" s="150" t="str">
        <f t="shared" si="22"/>
        <v/>
      </c>
      <c r="AH20" s="148">
        <v>17</v>
      </c>
      <c r="AI20" s="149" t="str">
        <f t="shared" si="10"/>
        <v xml:space="preserve">  čt</v>
      </c>
      <c r="AJ20" s="150" t="str">
        <f t="shared" si="23"/>
        <v/>
      </c>
      <c r="AN20" s="121" t="s">
        <v>276</v>
      </c>
      <c r="AO20" s="121" t="s">
        <v>277</v>
      </c>
    </row>
    <row r="21" spans="1:41" s="152" customFormat="1" ht="13.5" customHeight="1">
      <c r="A21" s="148">
        <v>18</v>
      </c>
      <c r="B21" s="149" t="str">
        <f t="shared" si="11"/>
        <v xml:space="preserve">  so</v>
      </c>
      <c r="C21" s="150" t="str">
        <f t="shared" si="12"/>
        <v/>
      </c>
      <c r="D21" s="148">
        <v>18</v>
      </c>
      <c r="E21" s="149" t="str">
        <f t="shared" si="0"/>
        <v xml:space="preserve">  út</v>
      </c>
      <c r="F21" s="150" t="str">
        <f t="shared" si="13"/>
        <v/>
      </c>
      <c r="G21" s="148">
        <v>18</v>
      </c>
      <c r="H21" s="149" t="str">
        <f t="shared" si="1"/>
        <v xml:space="preserve">  st</v>
      </c>
      <c r="I21" s="150" t="str">
        <f t="shared" si="14"/>
        <v/>
      </c>
      <c r="J21" s="148">
        <v>18</v>
      </c>
      <c r="K21" s="149" t="str">
        <f t="shared" si="2"/>
        <v xml:space="preserve">  so</v>
      </c>
      <c r="L21" s="150" t="str">
        <f t="shared" si="15"/>
        <v/>
      </c>
      <c r="M21" s="148">
        <v>18</v>
      </c>
      <c r="N21" s="149" t="str">
        <f t="shared" si="3"/>
        <v xml:space="preserve">  po</v>
      </c>
      <c r="O21" s="150">
        <f t="shared" si="16"/>
        <v>21</v>
      </c>
      <c r="P21" s="148">
        <v>18</v>
      </c>
      <c r="Q21" s="149" t="str">
        <f t="shared" si="4"/>
        <v xml:space="preserve">  čt</v>
      </c>
      <c r="R21" s="150" t="str">
        <f t="shared" si="17"/>
        <v/>
      </c>
      <c r="S21" s="148">
        <v>18</v>
      </c>
      <c r="T21" s="149" t="str">
        <f t="shared" si="5"/>
        <v xml:space="preserve">  so</v>
      </c>
      <c r="U21" s="150" t="str">
        <f t="shared" si="18"/>
        <v/>
      </c>
      <c r="V21" s="148">
        <v>18</v>
      </c>
      <c r="W21" s="149" t="str">
        <f t="shared" si="6"/>
        <v xml:space="preserve">  út</v>
      </c>
      <c r="X21" s="150" t="str">
        <f t="shared" si="19"/>
        <v/>
      </c>
      <c r="Y21" s="148">
        <v>18</v>
      </c>
      <c r="Z21" s="149" t="str">
        <f t="shared" si="7"/>
        <v xml:space="preserve">  pá</v>
      </c>
      <c r="AA21" s="150" t="str">
        <f t="shared" si="20"/>
        <v/>
      </c>
      <c r="AB21" s="148">
        <v>18</v>
      </c>
      <c r="AC21" s="149" t="str">
        <f t="shared" si="8"/>
        <v xml:space="preserve">  ne</v>
      </c>
      <c r="AD21" s="150" t="str">
        <f t="shared" si="21"/>
        <v/>
      </c>
      <c r="AE21" s="148">
        <v>18</v>
      </c>
      <c r="AF21" s="149" t="str">
        <f t="shared" si="9"/>
        <v xml:space="preserve">  st</v>
      </c>
      <c r="AG21" s="150" t="str">
        <f t="shared" si="22"/>
        <v/>
      </c>
      <c r="AH21" s="148">
        <v>18</v>
      </c>
      <c r="AI21" s="149" t="str">
        <f t="shared" si="10"/>
        <v xml:space="preserve">  pá</v>
      </c>
      <c r="AJ21" s="150" t="str">
        <f t="shared" si="23"/>
        <v/>
      </c>
      <c r="AN21" s="121" t="s">
        <v>278</v>
      </c>
      <c r="AO21" s="121" t="s">
        <v>279</v>
      </c>
    </row>
    <row r="22" spans="1:41" s="152" customFormat="1" ht="13.5" customHeight="1">
      <c r="A22" s="148">
        <v>19</v>
      </c>
      <c r="B22" s="149" t="str">
        <f t="shared" si="11"/>
        <v xml:space="preserve">  ne</v>
      </c>
      <c r="C22" s="150" t="str">
        <f t="shared" si="12"/>
        <v/>
      </c>
      <c r="D22" s="148">
        <v>19</v>
      </c>
      <c r="E22" s="149" t="str">
        <f t="shared" si="0"/>
        <v xml:space="preserve">  st</v>
      </c>
      <c r="F22" s="150" t="str">
        <f t="shared" si="13"/>
        <v/>
      </c>
      <c r="G22" s="148">
        <v>19</v>
      </c>
      <c r="H22" s="149" t="str">
        <f t="shared" si="1"/>
        <v xml:space="preserve">  čt</v>
      </c>
      <c r="I22" s="150" t="str">
        <f t="shared" si="14"/>
        <v/>
      </c>
      <c r="J22" s="148">
        <v>19</v>
      </c>
      <c r="K22" s="149" t="str">
        <f t="shared" si="2"/>
        <v xml:space="preserve">  ne</v>
      </c>
      <c r="L22" s="150" t="str">
        <f t="shared" si="15"/>
        <v/>
      </c>
      <c r="M22" s="148">
        <v>19</v>
      </c>
      <c r="N22" s="149" t="str">
        <f t="shared" si="3"/>
        <v xml:space="preserve">  út</v>
      </c>
      <c r="O22" s="150" t="str">
        <f t="shared" si="16"/>
        <v/>
      </c>
      <c r="P22" s="148">
        <v>19</v>
      </c>
      <c r="Q22" s="149" t="str">
        <f t="shared" si="4"/>
        <v xml:space="preserve">  pá</v>
      </c>
      <c r="R22" s="150" t="str">
        <f t="shared" si="17"/>
        <v/>
      </c>
      <c r="S22" s="148">
        <v>19</v>
      </c>
      <c r="T22" s="149" t="str">
        <f t="shared" si="5"/>
        <v xml:space="preserve">  ne</v>
      </c>
      <c r="U22" s="150" t="str">
        <f t="shared" si="18"/>
        <v/>
      </c>
      <c r="V22" s="148">
        <v>19</v>
      </c>
      <c r="W22" s="149" t="str">
        <f t="shared" si="6"/>
        <v xml:space="preserve">  st</v>
      </c>
      <c r="X22" s="150" t="str">
        <f t="shared" si="19"/>
        <v/>
      </c>
      <c r="Y22" s="148">
        <v>19</v>
      </c>
      <c r="Z22" s="149" t="str">
        <f t="shared" si="7"/>
        <v xml:space="preserve">  so</v>
      </c>
      <c r="AA22" s="150" t="str">
        <f t="shared" si="20"/>
        <v/>
      </c>
      <c r="AB22" s="148">
        <v>19</v>
      </c>
      <c r="AC22" s="149" t="str">
        <f t="shared" si="8"/>
        <v xml:space="preserve">  po</v>
      </c>
      <c r="AD22" s="150">
        <f t="shared" si="21"/>
        <v>43</v>
      </c>
      <c r="AE22" s="148">
        <v>19</v>
      </c>
      <c r="AF22" s="149" t="str">
        <f t="shared" si="9"/>
        <v xml:space="preserve">  čt</v>
      </c>
      <c r="AG22" s="150" t="str">
        <f t="shared" si="22"/>
        <v/>
      </c>
      <c r="AH22" s="148">
        <v>19</v>
      </c>
      <c r="AI22" s="149" t="str">
        <f t="shared" si="10"/>
        <v xml:space="preserve">  so</v>
      </c>
      <c r="AJ22" s="150" t="str">
        <f t="shared" si="23"/>
        <v/>
      </c>
      <c r="AN22" s="121" t="s">
        <v>280</v>
      </c>
      <c r="AO22" s="121" t="s">
        <v>281</v>
      </c>
    </row>
    <row r="23" spans="1:41" s="152" customFormat="1" ht="13.5" customHeight="1">
      <c r="A23" s="148">
        <v>20</v>
      </c>
      <c r="B23" s="149" t="str">
        <f t="shared" si="11"/>
        <v xml:space="preserve">  po</v>
      </c>
      <c r="C23" s="150">
        <f t="shared" si="12"/>
        <v>4</v>
      </c>
      <c r="D23" s="148">
        <v>20</v>
      </c>
      <c r="E23" s="149" t="str">
        <f t="shared" si="0"/>
        <v xml:space="preserve">  čt</v>
      </c>
      <c r="F23" s="150" t="str">
        <f t="shared" si="13"/>
        <v/>
      </c>
      <c r="G23" s="148">
        <v>20</v>
      </c>
      <c r="H23" s="149" t="str">
        <f t="shared" si="1"/>
        <v xml:space="preserve">  pá</v>
      </c>
      <c r="I23" s="150" t="str">
        <f t="shared" si="14"/>
        <v/>
      </c>
      <c r="J23" s="148">
        <v>20</v>
      </c>
      <c r="K23" s="149" t="str">
        <f t="shared" si="2"/>
        <v xml:space="preserve">  po</v>
      </c>
      <c r="L23" s="150">
        <f t="shared" si="15"/>
        <v>17</v>
      </c>
      <c r="M23" s="148">
        <v>20</v>
      </c>
      <c r="N23" s="149" t="str">
        <f t="shared" si="3"/>
        <v xml:space="preserve">  st</v>
      </c>
      <c r="O23" s="150" t="str">
        <f t="shared" si="16"/>
        <v/>
      </c>
      <c r="P23" s="148">
        <v>20</v>
      </c>
      <c r="Q23" s="149" t="str">
        <f t="shared" si="4"/>
        <v xml:space="preserve">  so</v>
      </c>
      <c r="R23" s="150" t="str">
        <f t="shared" si="17"/>
        <v/>
      </c>
      <c r="S23" s="148">
        <v>20</v>
      </c>
      <c r="T23" s="149" t="str">
        <f t="shared" si="5"/>
        <v xml:space="preserve">  po</v>
      </c>
      <c r="U23" s="150">
        <f t="shared" si="18"/>
        <v>30</v>
      </c>
      <c r="V23" s="148">
        <v>20</v>
      </c>
      <c r="W23" s="149" t="str">
        <f t="shared" si="6"/>
        <v xml:space="preserve">  čt</v>
      </c>
      <c r="X23" s="150" t="str">
        <f t="shared" si="19"/>
        <v/>
      </c>
      <c r="Y23" s="148">
        <v>20</v>
      </c>
      <c r="Z23" s="149" t="str">
        <f t="shared" si="7"/>
        <v xml:space="preserve">  ne</v>
      </c>
      <c r="AA23" s="150" t="str">
        <f t="shared" si="20"/>
        <v/>
      </c>
      <c r="AB23" s="148">
        <v>20</v>
      </c>
      <c r="AC23" s="149" t="str">
        <f t="shared" si="8"/>
        <v xml:space="preserve">  út</v>
      </c>
      <c r="AD23" s="150" t="str">
        <f t="shared" si="21"/>
        <v/>
      </c>
      <c r="AE23" s="148">
        <v>20</v>
      </c>
      <c r="AF23" s="149" t="str">
        <f t="shared" si="9"/>
        <v xml:space="preserve">  pá</v>
      </c>
      <c r="AG23" s="150" t="str">
        <f t="shared" si="22"/>
        <v/>
      </c>
      <c r="AH23" s="148">
        <v>20</v>
      </c>
      <c r="AI23" s="149" t="str">
        <f t="shared" si="10"/>
        <v xml:space="preserve">  ne</v>
      </c>
      <c r="AJ23" s="150" t="str">
        <f t="shared" si="23"/>
        <v/>
      </c>
      <c r="AN23" s="121" t="s">
        <v>282</v>
      </c>
      <c r="AO23" s="121" t="s">
        <v>283</v>
      </c>
    </row>
    <row r="24" spans="1:41" s="152" customFormat="1" ht="13.5" customHeight="1">
      <c r="A24" s="148">
        <v>21</v>
      </c>
      <c r="B24" s="149" t="str">
        <f t="shared" si="11"/>
        <v xml:space="preserve">  út</v>
      </c>
      <c r="C24" s="150" t="str">
        <f t="shared" si="12"/>
        <v/>
      </c>
      <c r="D24" s="148">
        <v>21</v>
      </c>
      <c r="E24" s="149" t="str">
        <f t="shared" si="0"/>
        <v xml:space="preserve">  pá</v>
      </c>
      <c r="F24" s="150" t="str">
        <f t="shared" si="13"/>
        <v/>
      </c>
      <c r="G24" s="148">
        <v>21</v>
      </c>
      <c r="H24" s="149" t="str">
        <f t="shared" si="1"/>
        <v xml:space="preserve">  so</v>
      </c>
      <c r="I24" s="150" t="str">
        <f t="shared" si="14"/>
        <v/>
      </c>
      <c r="J24" s="148">
        <v>21</v>
      </c>
      <c r="K24" s="149" t="str">
        <f t="shared" si="2"/>
        <v xml:space="preserve">  út</v>
      </c>
      <c r="L24" s="150" t="str">
        <f t="shared" si="15"/>
        <v/>
      </c>
      <c r="M24" s="148">
        <v>21</v>
      </c>
      <c r="N24" s="149" t="str">
        <f t="shared" si="3"/>
        <v xml:space="preserve">  čt</v>
      </c>
      <c r="O24" s="150" t="str">
        <f t="shared" si="16"/>
        <v/>
      </c>
      <c r="P24" s="148">
        <v>21</v>
      </c>
      <c r="Q24" s="149" t="str">
        <f t="shared" si="4"/>
        <v xml:space="preserve">  ne</v>
      </c>
      <c r="R24" s="150" t="str">
        <f t="shared" si="17"/>
        <v/>
      </c>
      <c r="S24" s="148">
        <v>21</v>
      </c>
      <c r="T24" s="149" t="str">
        <f t="shared" si="5"/>
        <v xml:space="preserve">  út</v>
      </c>
      <c r="U24" s="150" t="str">
        <f t="shared" si="18"/>
        <v/>
      </c>
      <c r="V24" s="148">
        <v>21</v>
      </c>
      <c r="W24" s="149" t="str">
        <f t="shared" si="6"/>
        <v xml:space="preserve">  pá</v>
      </c>
      <c r="X24" s="150" t="str">
        <f t="shared" si="19"/>
        <v/>
      </c>
      <c r="Y24" s="148">
        <v>21</v>
      </c>
      <c r="Z24" s="149" t="str">
        <f t="shared" si="7"/>
        <v xml:space="preserve">  po</v>
      </c>
      <c r="AA24" s="150">
        <f t="shared" si="20"/>
        <v>39</v>
      </c>
      <c r="AB24" s="148">
        <v>21</v>
      </c>
      <c r="AC24" s="149" t="str">
        <f t="shared" si="8"/>
        <v xml:space="preserve">  st</v>
      </c>
      <c r="AD24" s="150" t="str">
        <f t="shared" si="21"/>
        <v/>
      </c>
      <c r="AE24" s="148">
        <v>21</v>
      </c>
      <c r="AF24" s="149" t="str">
        <f t="shared" si="9"/>
        <v xml:space="preserve">  so</v>
      </c>
      <c r="AG24" s="150" t="str">
        <f t="shared" si="22"/>
        <v/>
      </c>
      <c r="AH24" s="148">
        <v>21</v>
      </c>
      <c r="AI24" s="149" t="str">
        <f t="shared" si="10"/>
        <v xml:space="preserve">  po</v>
      </c>
      <c r="AJ24" s="150">
        <f t="shared" si="23"/>
        <v>52</v>
      </c>
      <c r="AN24" s="121" t="s">
        <v>284</v>
      </c>
      <c r="AO24" s="121" t="s">
        <v>285</v>
      </c>
    </row>
    <row r="25" spans="1:41" s="152" customFormat="1" ht="13.5" customHeight="1">
      <c r="A25" s="148">
        <v>22</v>
      </c>
      <c r="B25" s="149" t="str">
        <f t="shared" si="11"/>
        <v xml:space="preserve">  st</v>
      </c>
      <c r="C25" s="150" t="str">
        <f t="shared" si="12"/>
        <v/>
      </c>
      <c r="D25" s="148">
        <v>22</v>
      </c>
      <c r="E25" s="149" t="str">
        <f t="shared" si="0"/>
        <v xml:space="preserve">  so</v>
      </c>
      <c r="F25" s="150" t="str">
        <f t="shared" si="13"/>
        <v/>
      </c>
      <c r="G25" s="148">
        <v>22</v>
      </c>
      <c r="H25" s="149" t="str">
        <f t="shared" si="1"/>
        <v xml:space="preserve">  ne</v>
      </c>
      <c r="I25" s="150" t="str">
        <f t="shared" si="14"/>
        <v/>
      </c>
      <c r="J25" s="148">
        <v>22</v>
      </c>
      <c r="K25" s="149" t="str">
        <f t="shared" si="2"/>
        <v xml:space="preserve">  st</v>
      </c>
      <c r="L25" s="150" t="str">
        <f t="shared" si="15"/>
        <v/>
      </c>
      <c r="M25" s="148">
        <v>22</v>
      </c>
      <c r="N25" s="149" t="str">
        <f t="shared" si="3"/>
        <v xml:space="preserve">  pá</v>
      </c>
      <c r="O25" s="150" t="str">
        <f t="shared" si="16"/>
        <v/>
      </c>
      <c r="P25" s="148">
        <v>22</v>
      </c>
      <c r="Q25" s="149" t="str">
        <f t="shared" si="4"/>
        <v xml:space="preserve">  po</v>
      </c>
      <c r="R25" s="150">
        <f t="shared" si="17"/>
        <v>26</v>
      </c>
      <c r="S25" s="148">
        <v>22</v>
      </c>
      <c r="T25" s="149" t="str">
        <f t="shared" si="5"/>
        <v xml:space="preserve">  st</v>
      </c>
      <c r="U25" s="150" t="str">
        <f t="shared" si="18"/>
        <v/>
      </c>
      <c r="V25" s="148">
        <v>22</v>
      </c>
      <c r="W25" s="149" t="str">
        <f t="shared" si="6"/>
        <v xml:space="preserve">  so</v>
      </c>
      <c r="X25" s="150" t="str">
        <f t="shared" si="19"/>
        <v/>
      </c>
      <c r="Y25" s="148">
        <v>22</v>
      </c>
      <c r="Z25" s="149" t="str">
        <f t="shared" si="7"/>
        <v xml:space="preserve">  út</v>
      </c>
      <c r="AA25" s="150" t="str">
        <f t="shared" si="20"/>
        <v/>
      </c>
      <c r="AB25" s="148">
        <v>22</v>
      </c>
      <c r="AC25" s="149" t="str">
        <f t="shared" si="8"/>
        <v xml:space="preserve">  čt</v>
      </c>
      <c r="AD25" s="150" t="str">
        <f t="shared" si="21"/>
        <v/>
      </c>
      <c r="AE25" s="148">
        <v>22</v>
      </c>
      <c r="AF25" s="149" t="str">
        <f t="shared" si="9"/>
        <v xml:space="preserve">  ne</v>
      </c>
      <c r="AG25" s="150" t="str">
        <f t="shared" si="22"/>
        <v/>
      </c>
      <c r="AH25" s="148">
        <v>22</v>
      </c>
      <c r="AI25" s="149" t="str">
        <f t="shared" si="10"/>
        <v xml:space="preserve">  út</v>
      </c>
      <c r="AJ25" s="150" t="str">
        <f t="shared" si="23"/>
        <v/>
      </c>
      <c r="AN25" s="121" t="s">
        <v>286</v>
      </c>
      <c r="AO25" s="121" t="s">
        <v>285</v>
      </c>
    </row>
    <row r="26" spans="1:41" s="152" customFormat="1" ht="13.5" customHeight="1">
      <c r="A26" s="148">
        <v>23</v>
      </c>
      <c r="B26" s="149" t="str">
        <f t="shared" si="11"/>
        <v xml:space="preserve">  čt</v>
      </c>
      <c r="C26" s="150" t="str">
        <f t="shared" si="12"/>
        <v/>
      </c>
      <c r="D26" s="148">
        <v>23</v>
      </c>
      <c r="E26" s="149" t="str">
        <f t="shared" si="0"/>
        <v xml:space="preserve">  ne</v>
      </c>
      <c r="F26" s="150" t="str">
        <f t="shared" si="13"/>
        <v/>
      </c>
      <c r="G26" s="148">
        <v>23</v>
      </c>
      <c r="H26" s="149" t="str">
        <f t="shared" si="1"/>
        <v xml:space="preserve">  po</v>
      </c>
      <c r="I26" s="150">
        <f t="shared" si="14"/>
        <v>13</v>
      </c>
      <c r="J26" s="148">
        <v>23</v>
      </c>
      <c r="K26" s="149" t="str">
        <f t="shared" si="2"/>
        <v xml:space="preserve">  čt</v>
      </c>
      <c r="L26" s="150" t="str">
        <f t="shared" si="15"/>
        <v/>
      </c>
      <c r="M26" s="148">
        <v>23</v>
      </c>
      <c r="N26" s="149" t="str">
        <f t="shared" si="3"/>
        <v xml:space="preserve">  so</v>
      </c>
      <c r="O26" s="150" t="str">
        <f t="shared" si="16"/>
        <v/>
      </c>
      <c r="P26" s="148">
        <v>23</v>
      </c>
      <c r="Q26" s="149" t="str">
        <f t="shared" si="4"/>
        <v xml:space="preserve">  út</v>
      </c>
      <c r="R26" s="150" t="str">
        <f t="shared" si="17"/>
        <v/>
      </c>
      <c r="S26" s="148">
        <v>23</v>
      </c>
      <c r="T26" s="149" t="str">
        <f t="shared" si="5"/>
        <v xml:space="preserve">  čt</v>
      </c>
      <c r="U26" s="150" t="str">
        <f t="shared" si="18"/>
        <v/>
      </c>
      <c r="V26" s="148">
        <v>23</v>
      </c>
      <c r="W26" s="149" t="str">
        <f t="shared" si="6"/>
        <v xml:space="preserve">  ne</v>
      </c>
      <c r="X26" s="150" t="str">
        <f t="shared" si="19"/>
        <v/>
      </c>
      <c r="Y26" s="148">
        <v>23</v>
      </c>
      <c r="Z26" s="149" t="str">
        <f t="shared" si="7"/>
        <v xml:space="preserve">  st</v>
      </c>
      <c r="AA26" s="150" t="str">
        <f t="shared" si="20"/>
        <v/>
      </c>
      <c r="AB26" s="148">
        <v>23</v>
      </c>
      <c r="AC26" s="149" t="str">
        <f t="shared" si="8"/>
        <v xml:space="preserve">  pá</v>
      </c>
      <c r="AD26" s="150" t="str">
        <f t="shared" si="21"/>
        <v/>
      </c>
      <c r="AE26" s="148">
        <v>23</v>
      </c>
      <c r="AF26" s="149" t="str">
        <f t="shared" si="9"/>
        <v xml:space="preserve">  po</v>
      </c>
      <c r="AG26" s="150">
        <f t="shared" si="22"/>
        <v>48</v>
      </c>
      <c r="AH26" s="148">
        <v>23</v>
      </c>
      <c r="AI26" s="149" t="str">
        <f t="shared" si="10"/>
        <v xml:space="preserve">  st</v>
      </c>
      <c r="AJ26" s="150" t="str">
        <f t="shared" si="23"/>
        <v/>
      </c>
      <c r="AN26" s="121" t="s">
        <v>287</v>
      </c>
      <c r="AO26" s="121" t="s">
        <v>288</v>
      </c>
    </row>
    <row r="27" spans="1:41" s="152" customFormat="1" ht="13.5" customHeight="1">
      <c r="A27" s="148">
        <v>24</v>
      </c>
      <c r="B27" s="149" t="str">
        <f t="shared" si="11"/>
        <v xml:space="preserve">  pá</v>
      </c>
      <c r="C27" s="150" t="str">
        <f t="shared" si="12"/>
        <v/>
      </c>
      <c r="D27" s="148">
        <v>24</v>
      </c>
      <c r="E27" s="149" t="str">
        <f t="shared" si="0"/>
        <v xml:space="preserve">  po</v>
      </c>
      <c r="F27" s="150">
        <f t="shared" si="13"/>
        <v>9</v>
      </c>
      <c r="G27" s="148">
        <v>24</v>
      </c>
      <c r="H27" s="149" t="str">
        <f t="shared" si="1"/>
        <v xml:space="preserve">  út</v>
      </c>
      <c r="I27" s="150" t="str">
        <f t="shared" si="14"/>
        <v/>
      </c>
      <c r="J27" s="148">
        <v>24</v>
      </c>
      <c r="K27" s="149" t="str">
        <f t="shared" si="2"/>
        <v xml:space="preserve">  pá</v>
      </c>
      <c r="L27" s="150" t="str">
        <f t="shared" si="15"/>
        <v/>
      </c>
      <c r="M27" s="148">
        <v>24</v>
      </c>
      <c r="N27" s="149" t="str">
        <f t="shared" si="3"/>
        <v xml:space="preserve">  ne</v>
      </c>
      <c r="O27" s="150" t="str">
        <f t="shared" si="16"/>
        <v/>
      </c>
      <c r="P27" s="148">
        <v>24</v>
      </c>
      <c r="Q27" s="149" t="str">
        <f t="shared" si="4"/>
        <v xml:space="preserve">  st</v>
      </c>
      <c r="R27" s="150" t="str">
        <f t="shared" si="17"/>
        <v/>
      </c>
      <c r="S27" s="148">
        <v>24</v>
      </c>
      <c r="T27" s="149" t="str">
        <f t="shared" si="5"/>
        <v xml:space="preserve">  pá</v>
      </c>
      <c r="U27" s="150" t="str">
        <f t="shared" si="18"/>
        <v/>
      </c>
      <c r="V27" s="148">
        <v>24</v>
      </c>
      <c r="W27" s="149" t="str">
        <f t="shared" si="6"/>
        <v xml:space="preserve">  po</v>
      </c>
      <c r="X27" s="150">
        <f t="shared" si="19"/>
        <v>35</v>
      </c>
      <c r="Y27" s="148">
        <v>24</v>
      </c>
      <c r="Z27" s="149" t="str">
        <f t="shared" si="7"/>
        <v xml:space="preserve">  čt</v>
      </c>
      <c r="AA27" s="150" t="str">
        <f t="shared" si="20"/>
        <v/>
      </c>
      <c r="AB27" s="148">
        <v>24</v>
      </c>
      <c r="AC27" s="149" t="str">
        <f t="shared" si="8"/>
        <v xml:space="preserve">  so</v>
      </c>
      <c r="AD27" s="150" t="str">
        <f t="shared" si="21"/>
        <v/>
      </c>
      <c r="AE27" s="148">
        <v>24</v>
      </c>
      <c r="AF27" s="149" t="str">
        <f t="shared" si="9"/>
        <v xml:space="preserve">  út</v>
      </c>
      <c r="AG27" s="150" t="str">
        <f t="shared" si="22"/>
        <v/>
      </c>
      <c r="AH27" s="148">
        <v>24</v>
      </c>
      <c r="AI27" s="149" t="str">
        <f t="shared" si="10"/>
        <v xml:space="preserve">  čt</v>
      </c>
      <c r="AJ27" s="150" t="str">
        <f t="shared" si="23"/>
        <v/>
      </c>
      <c r="AN27" s="121" t="s">
        <v>289</v>
      </c>
      <c r="AO27" s="121" t="s">
        <v>290</v>
      </c>
    </row>
    <row r="28" spans="1:41" s="152" customFormat="1" ht="13.5" customHeight="1">
      <c r="A28" s="148">
        <v>25</v>
      </c>
      <c r="B28" s="149" t="str">
        <f t="shared" si="11"/>
        <v xml:space="preserve">  so</v>
      </c>
      <c r="C28" s="150" t="str">
        <f t="shared" si="12"/>
        <v/>
      </c>
      <c r="D28" s="148">
        <v>25</v>
      </c>
      <c r="E28" s="149" t="str">
        <f t="shared" si="0"/>
        <v xml:space="preserve">  út</v>
      </c>
      <c r="F28" s="150" t="str">
        <f t="shared" si="13"/>
        <v/>
      </c>
      <c r="G28" s="148">
        <v>25</v>
      </c>
      <c r="H28" s="149" t="str">
        <f t="shared" si="1"/>
        <v xml:space="preserve">  st</v>
      </c>
      <c r="I28" s="150" t="str">
        <f t="shared" si="14"/>
        <v/>
      </c>
      <c r="J28" s="148">
        <v>25</v>
      </c>
      <c r="K28" s="149" t="str">
        <f t="shared" si="2"/>
        <v xml:space="preserve">  so</v>
      </c>
      <c r="L28" s="150" t="str">
        <f t="shared" si="15"/>
        <v/>
      </c>
      <c r="M28" s="148">
        <v>25</v>
      </c>
      <c r="N28" s="149" t="str">
        <f t="shared" si="3"/>
        <v xml:space="preserve">  po</v>
      </c>
      <c r="O28" s="150">
        <f t="shared" si="16"/>
        <v>22</v>
      </c>
      <c r="P28" s="148">
        <v>25</v>
      </c>
      <c r="Q28" s="149" t="str">
        <f t="shared" si="4"/>
        <v xml:space="preserve">  čt</v>
      </c>
      <c r="R28" s="150" t="str">
        <f t="shared" si="17"/>
        <v/>
      </c>
      <c r="S28" s="148">
        <v>25</v>
      </c>
      <c r="T28" s="149" t="str">
        <f t="shared" si="5"/>
        <v xml:space="preserve">  so</v>
      </c>
      <c r="U28" s="150" t="str">
        <f t="shared" si="18"/>
        <v/>
      </c>
      <c r="V28" s="148">
        <v>25</v>
      </c>
      <c r="W28" s="149" t="str">
        <f t="shared" si="6"/>
        <v xml:space="preserve">  út</v>
      </c>
      <c r="X28" s="150" t="str">
        <f t="shared" si="19"/>
        <v/>
      </c>
      <c r="Y28" s="148">
        <v>25</v>
      </c>
      <c r="Z28" s="149" t="str">
        <f t="shared" si="7"/>
        <v xml:space="preserve">  pá</v>
      </c>
      <c r="AA28" s="150" t="str">
        <f t="shared" si="20"/>
        <v/>
      </c>
      <c r="AB28" s="148">
        <v>25</v>
      </c>
      <c r="AC28" s="149" t="str">
        <f t="shared" si="8"/>
        <v xml:space="preserve">  ne</v>
      </c>
      <c r="AD28" s="150" t="str">
        <f t="shared" si="21"/>
        <v/>
      </c>
      <c r="AE28" s="148">
        <v>25</v>
      </c>
      <c r="AF28" s="149" t="str">
        <f t="shared" si="9"/>
        <v xml:space="preserve">  st</v>
      </c>
      <c r="AG28" s="150" t="str">
        <f t="shared" si="22"/>
        <v/>
      </c>
      <c r="AH28" s="148">
        <v>25</v>
      </c>
      <c r="AI28" s="149" t="str">
        <f t="shared" si="10"/>
        <v xml:space="preserve">  pá</v>
      </c>
      <c r="AJ28" s="150" t="str">
        <f t="shared" si="23"/>
        <v/>
      </c>
      <c r="AN28" s="121" t="s">
        <v>291</v>
      </c>
      <c r="AO28" s="121" t="s">
        <v>292</v>
      </c>
    </row>
    <row r="29" spans="1:41" s="152" customFormat="1" ht="13.5" customHeight="1">
      <c r="A29" s="148">
        <v>26</v>
      </c>
      <c r="B29" s="149" t="str">
        <f t="shared" si="11"/>
        <v xml:space="preserve">  ne</v>
      </c>
      <c r="C29" s="150" t="str">
        <f t="shared" si="12"/>
        <v/>
      </c>
      <c r="D29" s="148">
        <v>26</v>
      </c>
      <c r="E29" s="149" t="str">
        <f t="shared" si="0"/>
        <v xml:space="preserve">  st</v>
      </c>
      <c r="F29" s="150" t="str">
        <f t="shared" si="13"/>
        <v/>
      </c>
      <c r="G29" s="148">
        <v>26</v>
      </c>
      <c r="H29" s="149" t="str">
        <f t="shared" si="1"/>
        <v xml:space="preserve">  čt</v>
      </c>
      <c r="I29" s="150" t="str">
        <f t="shared" si="14"/>
        <v/>
      </c>
      <c r="J29" s="148">
        <v>26</v>
      </c>
      <c r="K29" s="149" t="str">
        <f t="shared" si="2"/>
        <v xml:space="preserve">  ne</v>
      </c>
      <c r="L29" s="150" t="str">
        <f t="shared" si="15"/>
        <v/>
      </c>
      <c r="M29" s="148">
        <v>26</v>
      </c>
      <c r="N29" s="149" t="str">
        <f t="shared" si="3"/>
        <v xml:space="preserve">  út</v>
      </c>
      <c r="O29" s="150" t="str">
        <f t="shared" si="16"/>
        <v/>
      </c>
      <c r="P29" s="148">
        <v>26</v>
      </c>
      <c r="Q29" s="149" t="str">
        <f t="shared" si="4"/>
        <v xml:space="preserve">  pá</v>
      </c>
      <c r="R29" s="150" t="str">
        <f t="shared" si="17"/>
        <v/>
      </c>
      <c r="S29" s="148">
        <v>26</v>
      </c>
      <c r="T29" s="149" t="str">
        <f t="shared" si="5"/>
        <v xml:space="preserve">  ne</v>
      </c>
      <c r="U29" s="150" t="str">
        <f t="shared" si="18"/>
        <v/>
      </c>
      <c r="V29" s="148">
        <v>26</v>
      </c>
      <c r="W29" s="149" t="str">
        <f t="shared" si="6"/>
        <v xml:space="preserve">  st</v>
      </c>
      <c r="X29" s="150" t="str">
        <f t="shared" si="19"/>
        <v/>
      </c>
      <c r="Y29" s="148">
        <v>26</v>
      </c>
      <c r="Z29" s="149" t="str">
        <f t="shared" si="7"/>
        <v xml:space="preserve">  so</v>
      </c>
      <c r="AA29" s="150" t="str">
        <f t="shared" si="20"/>
        <v/>
      </c>
      <c r="AB29" s="148">
        <v>26</v>
      </c>
      <c r="AC29" s="149" t="str">
        <f t="shared" si="8"/>
        <v xml:space="preserve">  po</v>
      </c>
      <c r="AD29" s="150">
        <f t="shared" si="21"/>
        <v>44</v>
      </c>
      <c r="AE29" s="148">
        <v>26</v>
      </c>
      <c r="AF29" s="149" t="str">
        <f t="shared" si="9"/>
        <v xml:space="preserve">  čt</v>
      </c>
      <c r="AG29" s="150" t="str">
        <f t="shared" si="22"/>
        <v/>
      </c>
      <c r="AH29" s="148">
        <v>26</v>
      </c>
      <c r="AI29" s="149" t="str">
        <f t="shared" si="10"/>
        <v xml:space="preserve">  so</v>
      </c>
      <c r="AJ29" s="150" t="str">
        <f t="shared" si="23"/>
        <v/>
      </c>
      <c r="AN29" s="121" t="s">
        <v>293</v>
      </c>
      <c r="AO29" s="121" t="s">
        <v>294</v>
      </c>
    </row>
    <row r="30" spans="1:41" s="152" customFormat="1" ht="13.5" customHeight="1">
      <c r="A30" s="148">
        <v>27</v>
      </c>
      <c r="B30" s="149" t="str">
        <f t="shared" si="11"/>
        <v xml:space="preserve">  po</v>
      </c>
      <c r="C30" s="150">
        <f t="shared" si="12"/>
        <v>5</v>
      </c>
      <c r="D30" s="148">
        <v>27</v>
      </c>
      <c r="E30" s="149" t="str">
        <f t="shared" si="0"/>
        <v xml:space="preserve">  čt</v>
      </c>
      <c r="F30" s="150" t="str">
        <f t="shared" si="13"/>
        <v/>
      </c>
      <c r="G30" s="148">
        <v>27</v>
      </c>
      <c r="H30" s="149" t="str">
        <f t="shared" si="1"/>
        <v xml:space="preserve">  pá</v>
      </c>
      <c r="I30" s="150" t="str">
        <f t="shared" si="14"/>
        <v/>
      </c>
      <c r="J30" s="148">
        <v>27</v>
      </c>
      <c r="K30" s="149" t="str">
        <f t="shared" si="2"/>
        <v xml:space="preserve">  po</v>
      </c>
      <c r="L30" s="150">
        <f t="shared" si="15"/>
        <v>18</v>
      </c>
      <c r="M30" s="148">
        <v>27</v>
      </c>
      <c r="N30" s="149" t="str">
        <f t="shared" si="3"/>
        <v xml:space="preserve">  st</v>
      </c>
      <c r="O30" s="150" t="str">
        <f t="shared" si="16"/>
        <v/>
      </c>
      <c r="P30" s="148">
        <v>27</v>
      </c>
      <c r="Q30" s="149" t="str">
        <f t="shared" si="4"/>
        <v xml:space="preserve">  so</v>
      </c>
      <c r="R30" s="150" t="str">
        <f t="shared" si="17"/>
        <v/>
      </c>
      <c r="S30" s="148">
        <v>27</v>
      </c>
      <c r="T30" s="149" t="str">
        <f t="shared" si="5"/>
        <v xml:space="preserve">  po</v>
      </c>
      <c r="U30" s="150">
        <f t="shared" si="18"/>
        <v>31</v>
      </c>
      <c r="V30" s="148">
        <v>27</v>
      </c>
      <c r="W30" s="149" t="str">
        <f t="shared" si="6"/>
        <v xml:space="preserve">  čt</v>
      </c>
      <c r="X30" s="150" t="str">
        <f t="shared" si="19"/>
        <v/>
      </c>
      <c r="Y30" s="148">
        <v>27</v>
      </c>
      <c r="Z30" s="149" t="str">
        <f t="shared" si="7"/>
        <v xml:space="preserve">  ne</v>
      </c>
      <c r="AA30" s="150" t="str">
        <f t="shared" si="20"/>
        <v/>
      </c>
      <c r="AB30" s="148">
        <v>27</v>
      </c>
      <c r="AC30" s="149" t="str">
        <f t="shared" si="8"/>
        <v xml:space="preserve">  út</v>
      </c>
      <c r="AD30" s="150" t="str">
        <f t="shared" si="21"/>
        <v/>
      </c>
      <c r="AE30" s="148">
        <v>27</v>
      </c>
      <c r="AF30" s="149" t="str">
        <f t="shared" si="9"/>
        <v xml:space="preserve">  pá</v>
      </c>
      <c r="AG30" s="150" t="str">
        <f t="shared" si="22"/>
        <v/>
      </c>
      <c r="AH30" s="148">
        <v>27</v>
      </c>
      <c r="AI30" s="149" t="str">
        <f t="shared" si="10"/>
        <v xml:space="preserve">  ne</v>
      </c>
      <c r="AJ30" s="150" t="str">
        <f t="shared" si="23"/>
        <v/>
      </c>
      <c r="AN30" s="121" t="s">
        <v>295</v>
      </c>
      <c r="AO30" s="121" t="s">
        <v>296</v>
      </c>
    </row>
    <row r="31" spans="1:41" s="152" customFormat="1" ht="13.5" customHeight="1">
      <c r="A31" s="148">
        <v>28</v>
      </c>
      <c r="B31" s="149" t="str">
        <f t="shared" si="11"/>
        <v xml:space="preserve">  út</v>
      </c>
      <c r="C31" s="150" t="str">
        <f t="shared" si="12"/>
        <v/>
      </c>
      <c r="D31" s="148">
        <v>28</v>
      </c>
      <c r="E31" s="149" t="str">
        <f t="shared" si="0"/>
        <v xml:space="preserve">  pá</v>
      </c>
      <c r="F31" s="150" t="str">
        <f t="shared" si="13"/>
        <v/>
      </c>
      <c r="G31" s="148">
        <v>28</v>
      </c>
      <c r="H31" s="149" t="str">
        <f t="shared" si="1"/>
        <v xml:space="preserve">  so</v>
      </c>
      <c r="I31" s="150" t="str">
        <f t="shared" si="14"/>
        <v/>
      </c>
      <c r="J31" s="148">
        <v>28</v>
      </c>
      <c r="K31" s="149" t="str">
        <f t="shared" si="2"/>
        <v xml:space="preserve">  út</v>
      </c>
      <c r="L31" s="150" t="str">
        <f t="shared" si="15"/>
        <v/>
      </c>
      <c r="M31" s="148">
        <v>28</v>
      </c>
      <c r="N31" s="149" t="str">
        <f t="shared" si="3"/>
        <v xml:space="preserve">  čt</v>
      </c>
      <c r="O31" s="150" t="str">
        <f t="shared" si="16"/>
        <v/>
      </c>
      <c r="P31" s="148">
        <v>28</v>
      </c>
      <c r="Q31" s="149" t="str">
        <f t="shared" si="4"/>
        <v xml:space="preserve">  ne</v>
      </c>
      <c r="R31" s="150" t="str">
        <f t="shared" si="17"/>
        <v/>
      </c>
      <c r="S31" s="148">
        <v>28</v>
      </c>
      <c r="T31" s="149" t="str">
        <f t="shared" si="5"/>
        <v xml:space="preserve">  út</v>
      </c>
      <c r="U31" s="150" t="str">
        <f t="shared" si="18"/>
        <v/>
      </c>
      <c r="V31" s="148">
        <v>28</v>
      </c>
      <c r="W31" s="149" t="str">
        <f t="shared" si="6"/>
        <v xml:space="preserve">  pá</v>
      </c>
      <c r="X31" s="150" t="str">
        <f t="shared" si="19"/>
        <v/>
      </c>
      <c r="Y31" s="148">
        <v>28</v>
      </c>
      <c r="Z31" s="149" t="str">
        <f t="shared" si="7"/>
        <v xml:space="preserve">  po</v>
      </c>
      <c r="AA31" s="150">
        <f t="shared" si="20"/>
        <v>40</v>
      </c>
      <c r="AB31" s="148">
        <v>28</v>
      </c>
      <c r="AC31" s="149" t="str">
        <f t="shared" si="8"/>
        <v xml:space="preserve">  st</v>
      </c>
      <c r="AD31" s="150" t="str">
        <f t="shared" si="21"/>
        <v/>
      </c>
      <c r="AE31" s="148">
        <v>28</v>
      </c>
      <c r="AF31" s="149" t="str">
        <f t="shared" si="9"/>
        <v xml:space="preserve">  so</v>
      </c>
      <c r="AG31" s="150" t="str">
        <f t="shared" si="22"/>
        <v/>
      </c>
      <c r="AH31" s="148">
        <v>28</v>
      </c>
      <c r="AI31" s="149" t="str">
        <f t="shared" si="10"/>
        <v xml:space="preserve">  po</v>
      </c>
      <c r="AJ31" s="150">
        <f t="shared" si="23"/>
        <v>53</v>
      </c>
      <c r="AN31" s="121" t="s">
        <v>297</v>
      </c>
      <c r="AO31" s="121" t="s">
        <v>298</v>
      </c>
    </row>
    <row r="32" spans="1:41" s="152" customFormat="1" ht="13.5" customHeight="1">
      <c r="A32" s="148">
        <v>29</v>
      </c>
      <c r="B32" s="149" t="str">
        <f t="shared" si="11"/>
        <v xml:space="preserve">  st</v>
      </c>
      <c r="C32" s="150" t="str">
        <f t="shared" si="12"/>
        <v/>
      </c>
      <c r="D32" s="148">
        <f>IF(DAY(DATE(G1,2,29))=29,29,"")</f>
        <v>29</v>
      </c>
      <c r="E32" s="149" t="str">
        <f>IF(D32="","",TEXT(DATE($G$1,COLUMN(F32)/3,D32),"[$-"&amp;$Y$1&amp;"]  TTT"))</f>
        <v xml:space="preserve">  so</v>
      </c>
      <c r="F32" s="150" t="str">
        <f t="shared" si="13"/>
        <v/>
      </c>
      <c r="G32" s="148">
        <v>29</v>
      </c>
      <c r="H32" s="149" t="str">
        <f t="shared" si="1"/>
        <v xml:space="preserve">  ne</v>
      </c>
      <c r="I32" s="150" t="str">
        <f t="shared" si="14"/>
        <v/>
      </c>
      <c r="J32" s="148">
        <v>29</v>
      </c>
      <c r="K32" s="149" t="str">
        <f t="shared" si="2"/>
        <v xml:space="preserve">  st</v>
      </c>
      <c r="L32" s="150" t="str">
        <f t="shared" si="15"/>
        <v/>
      </c>
      <c r="M32" s="148">
        <v>29</v>
      </c>
      <c r="N32" s="149" t="str">
        <f t="shared" si="3"/>
        <v xml:space="preserve">  pá</v>
      </c>
      <c r="O32" s="150" t="str">
        <f t="shared" si="16"/>
        <v/>
      </c>
      <c r="P32" s="148">
        <v>29</v>
      </c>
      <c r="Q32" s="149" t="str">
        <f t="shared" si="4"/>
        <v xml:space="preserve">  po</v>
      </c>
      <c r="R32" s="150">
        <f t="shared" si="17"/>
        <v>27</v>
      </c>
      <c r="S32" s="148">
        <v>29</v>
      </c>
      <c r="T32" s="149" t="str">
        <f t="shared" si="5"/>
        <v xml:space="preserve">  st</v>
      </c>
      <c r="U32" s="150" t="str">
        <f t="shared" si="18"/>
        <v/>
      </c>
      <c r="V32" s="148">
        <v>29</v>
      </c>
      <c r="W32" s="149" t="str">
        <f t="shared" si="6"/>
        <v xml:space="preserve">  so</v>
      </c>
      <c r="X32" s="150" t="str">
        <f t="shared" si="19"/>
        <v/>
      </c>
      <c r="Y32" s="148">
        <v>29</v>
      </c>
      <c r="Z32" s="149" t="str">
        <f t="shared" si="7"/>
        <v xml:space="preserve">  út</v>
      </c>
      <c r="AA32" s="150" t="str">
        <f t="shared" si="20"/>
        <v/>
      </c>
      <c r="AB32" s="148">
        <v>29</v>
      </c>
      <c r="AC32" s="149" t="str">
        <f t="shared" si="8"/>
        <v xml:space="preserve">  čt</v>
      </c>
      <c r="AD32" s="150" t="str">
        <f t="shared" si="21"/>
        <v/>
      </c>
      <c r="AE32" s="148">
        <v>29</v>
      </c>
      <c r="AF32" s="149" t="str">
        <f t="shared" si="9"/>
        <v xml:space="preserve">  ne</v>
      </c>
      <c r="AG32" s="150" t="str">
        <f t="shared" si="22"/>
        <v/>
      </c>
      <c r="AH32" s="148">
        <v>29</v>
      </c>
      <c r="AI32" s="149" t="str">
        <f t="shared" si="10"/>
        <v xml:space="preserve">  út</v>
      </c>
      <c r="AJ32" s="150" t="str">
        <f t="shared" si="23"/>
        <v/>
      </c>
      <c r="AN32" s="121" t="s">
        <v>299</v>
      </c>
      <c r="AO32" s="121" t="s">
        <v>300</v>
      </c>
    </row>
    <row r="33" spans="1:41" s="152" customFormat="1" ht="13.5" customHeight="1">
      <c r="A33" s="148">
        <v>30</v>
      </c>
      <c r="B33" s="149" t="str">
        <f t="shared" si="11"/>
        <v xml:space="preserve">  čt</v>
      </c>
      <c r="C33" s="150" t="str">
        <f t="shared" si="12"/>
        <v/>
      </c>
      <c r="D33" s="148"/>
      <c r="E33" s="149"/>
      <c r="F33" s="150" t="str">
        <f t="shared" si="13"/>
        <v/>
      </c>
      <c r="G33" s="148">
        <v>30</v>
      </c>
      <c r="H33" s="149" t="str">
        <f t="shared" si="1"/>
        <v xml:space="preserve">  po</v>
      </c>
      <c r="I33" s="150">
        <f t="shared" si="14"/>
        <v>14</v>
      </c>
      <c r="J33" s="148">
        <v>30</v>
      </c>
      <c r="K33" s="149" t="str">
        <f t="shared" si="2"/>
        <v xml:space="preserve">  čt</v>
      </c>
      <c r="L33" s="150" t="str">
        <f t="shared" si="15"/>
        <v/>
      </c>
      <c r="M33" s="148">
        <v>30</v>
      </c>
      <c r="N33" s="149" t="str">
        <f t="shared" si="3"/>
        <v xml:space="preserve">  so</v>
      </c>
      <c r="O33" s="150" t="str">
        <f t="shared" si="16"/>
        <v/>
      </c>
      <c r="P33" s="148">
        <v>30</v>
      </c>
      <c r="Q33" s="149" t="str">
        <f t="shared" si="4"/>
        <v xml:space="preserve">  út</v>
      </c>
      <c r="R33" s="150" t="str">
        <f t="shared" si="17"/>
        <v/>
      </c>
      <c r="S33" s="148">
        <v>30</v>
      </c>
      <c r="T33" s="149" t="str">
        <f t="shared" si="5"/>
        <v xml:space="preserve">  čt</v>
      </c>
      <c r="U33" s="150" t="str">
        <f t="shared" si="18"/>
        <v/>
      </c>
      <c r="V33" s="148">
        <v>30</v>
      </c>
      <c r="W33" s="149" t="str">
        <f t="shared" si="6"/>
        <v xml:space="preserve">  ne</v>
      </c>
      <c r="X33" s="150" t="str">
        <f t="shared" si="19"/>
        <v/>
      </c>
      <c r="Y33" s="148">
        <v>30</v>
      </c>
      <c r="Z33" s="149" t="str">
        <f t="shared" si="7"/>
        <v xml:space="preserve">  st</v>
      </c>
      <c r="AA33" s="150" t="str">
        <f t="shared" si="20"/>
        <v/>
      </c>
      <c r="AB33" s="148">
        <v>30</v>
      </c>
      <c r="AC33" s="149" t="str">
        <f t="shared" si="8"/>
        <v xml:space="preserve">  pá</v>
      </c>
      <c r="AD33" s="150" t="str">
        <f t="shared" si="21"/>
        <v/>
      </c>
      <c r="AE33" s="148">
        <v>30</v>
      </c>
      <c r="AF33" s="149" t="str">
        <f t="shared" si="9"/>
        <v xml:space="preserve">  po</v>
      </c>
      <c r="AG33" s="150">
        <f t="shared" si="22"/>
        <v>49</v>
      </c>
      <c r="AH33" s="148">
        <v>30</v>
      </c>
      <c r="AI33" s="149" t="str">
        <f t="shared" si="10"/>
        <v xml:space="preserve">  st</v>
      </c>
      <c r="AJ33" s="150" t="str">
        <f t="shared" si="23"/>
        <v/>
      </c>
      <c r="AN33" s="121" t="s">
        <v>301</v>
      </c>
      <c r="AO33" s="121" t="s">
        <v>302</v>
      </c>
    </row>
    <row r="34" spans="1:41" s="152" customFormat="1" ht="13.5" customHeight="1">
      <c r="A34" s="148">
        <v>31</v>
      </c>
      <c r="B34" s="149" t="str">
        <f t="shared" si="11"/>
        <v xml:space="preserve">  pá</v>
      </c>
      <c r="C34" s="150" t="str">
        <f t="shared" si="12"/>
        <v/>
      </c>
      <c r="D34" s="148"/>
      <c r="E34" s="149"/>
      <c r="F34" s="150" t="str">
        <f t="shared" si="13"/>
        <v/>
      </c>
      <c r="G34" s="148">
        <v>31</v>
      </c>
      <c r="H34" s="149" t="str">
        <f t="shared" si="1"/>
        <v xml:space="preserve">  út</v>
      </c>
      <c r="I34" s="150" t="str">
        <f t="shared" si="14"/>
        <v/>
      </c>
      <c r="J34" s="148"/>
      <c r="K34" s="149"/>
      <c r="L34" s="150" t="str">
        <f t="shared" si="15"/>
        <v/>
      </c>
      <c r="M34" s="148">
        <v>31</v>
      </c>
      <c r="N34" s="149" t="str">
        <f t="shared" si="3"/>
        <v xml:space="preserve">  ne</v>
      </c>
      <c r="O34" s="150" t="str">
        <f t="shared" si="16"/>
        <v/>
      </c>
      <c r="P34" s="148"/>
      <c r="Q34" s="149"/>
      <c r="R34" s="150" t="str">
        <f t="shared" si="17"/>
        <v/>
      </c>
      <c r="S34" s="148">
        <v>31</v>
      </c>
      <c r="T34" s="149" t="str">
        <f t="shared" si="5"/>
        <v xml:space="preserve">  pá</v>
      </c>
      <c r="U34" s="150" t="str">
        <f t="shared" si="18"/>
        <v/>
      </c>
      <c r="V34" s="148">
        <v>31</v>
      </c>
      <c r="W34" s="149" t="str">
        <f t="shared" si="6"/>
        <v xml:space="preserve">  po</v>
      </c>
      <c r="X34" s="150">
        <f t="shared" si="19"/>
        <v>36</v>
      </c>
      <c r="Y34" s="148"/>
      <c r="Z34" s="149"/>
      <c r="AA34" s="150" t="str">
        <f t="shared" si="20"/>
        <v/>
      </c>
      <c r="AB34" s="148">
        <v>31</v>
      </c>
      <c r="AC34" s="149" t="str">
        <f t="shared" si="8"/>
        <v xml:space="preserve">  so</v>
      </c>
      <c r="AD34" s="150" t="str">
        <f t="shared" si="21"/>
        <v/>
      </c>
      <c r="AE34" s="148"/>
      <c r="AF34" s="149"/>
      <c r="AG34" s="150" t="str">
        <f t="shared" si="22"/>
        <v/>
      </c>
      <c r="AH34" s="148">
        <v>31</v>
      </c>
      <c r="AI34" s="149" t="str">
        <f t="shared" si="10"/>
        <v xml:space="preserve">  čt</v>
      </c>
      <c r="AJ34" s="150" t="str">
        <f t="shared" si="23"/>
        <v/>
      </c>
      <c r="AN34" s="121" t="s">
        <v>303</v>
      </c>
      <c r="AO34" s="121" t="s">
        <v>304</v>
      </c>
    </row>
    <row r="35" spans="1:41">
      <c r="AN35" s="121" t="s">
        <v>305</v>
      </c>
      <c r="AO35" s="121" t="s">
        <v>306</v>
      </c>
    </row>
    <row r="36" spans="1:41">
      <c r="AN36" s="121" t="s">
        <v>307</v>
      </c>
      <c r="AO36" s="121" t="s">
        <v>308</v>
      </c>
    </row>
    <row r="37" spans="1:41">
      <c r="AN37" s="121" t="s">
        <v>309</v>
      </c>
      <c r="AO37" s="121" t="s">
        <v>310</v>
      </c>
    </row>
    <row r="38" spans="1:41">
      <c r="AN38" s="121" t="s">
        <v>311</v>
      </c>
      <c r="AO38" s="121" t="s">
        <v>312</v>
      </c>
    </row>
    <row r="39" spans="1:41">
      <c r="AN39" s="121" t="s">
        <v>313</v>
      </c>
      <c r="AO39" s="121" t="s">
        <v>314</v>
      </c>
    </row>
    <row r="40" spans="1:41">
      <c r="AN40" s="121" t="s">
        <v>315</v>
      </c>
      <c r="AO40" s="121" t="s">
        <v>316</v>
      </c>
    </row>
    <row r="41" spans="1:41">
      <c r="AN41" s="121" t="s">
        <v>317</v>
      </c>
      <c r="AO41" s="121" t="s">
        <v>318</v>
      </c>
    </row>
    <row r="42" spans="1:41">
      <c r="AN42" s="121" t="s">
        <v>319</v>
      </c>
      <c r="AO42" s="121" t="s">
        <v>320</v>
      </c>
    </row>
    <row r="43" spans="1:41">
      <c r="AN43" s="121" t="s">
        <v>321</v>
      </c>
      <c r="AO43" s="121" t="s">
        <v>322</v>
      </c>
    </row>
    <row r="44" spans="1:41">
      <c r="AN44" s="121" t="s">
        <v>323</v>
      </c>
      <c r="AO44" s="121" t="s">
        <v>324</v>
      </c>
    </row>
    <row r="45" spans="1:41">
      <c r="AN45" s="121" t="s">
        <v>325</v>
      </c>
      <c r="AO45" s="121" t="s">
        <v>326</v>
      </c>
    </row>
    <row r="46" spans="1:41">
      <c r="AN46" s="121" t="s">
        <v>327</v>
      </c>
      <c r="AO46" s="121" t="s">
        <v>328</v>
      </c>
    </row>
    <row r="47" spans="1:41">
      <c r="AN47" s="121" t="s">
        <v>329</v>
      </c>
      <c r="AO47" s="121" t="s">
        <v>330</v>
      </c>
    </row>
    <row r="48" spans="1:41">
      <c r="AN48" s="121" t="s">
        <v>331</v>
      </c>
      <c r="AO48" s="121" t="s">
        <v>332</v>
      </c>
    </row>
    <row r="49" spans="40:41">
      <c r="AN49" s="121" t="s">
        <v>333</v>
      </c>
      <c r="AO49" s="121" t="s">
        <v>334</v>
      </c>
    </row>
    <row r="50" spans="40:41">
      <c r="AN50" s="121" t="s">
        <v>335</v>
      </c>
      <c r="AO50" s="121" t="s">
        <v>336</v>
      </c>
    </row>
    <row r="51" spans="40:41">
      <c r="AN51" s="121" t="s">
        <v>337</v>
      </c>
      <c r="AO51" s="121" t="s">
        <v>338</v>
      </c>
    </row>
    <row r="52" spans="40:41">
      <c r="AN52" s="121" t="s">
        <v>339</v>
      </c>
      <c r="AO52" s="121" t="s">
        <v>340</v>
      </c>
    </row>
    <row r="53" spans="40:41">
      <c r="AN53" s="121" t="s">
        <v>341</v>
      </c>
      <c r="AO53" s="121" t="s">
        <v>342</v>
      </c>
    </row>
    <row r="54" spans="40:41">
      <c r="AN54" s="121" t="s">
        <v>343</v>
      </c>
      <c r="AO54" s="121" t="s">
        <v>344</v>
      </c>
    </row>
    <row r="55" spans="40:41">
      <c r="AN55" s="121" t="s">
        <v>345</v>
      </c>
      <c r="AO55" s="121" t="s">
        <v>346</v>
      </c>
    </row>
    <row r="56" spans="40:41">
      <c r="AN56" s="121" t="s">
        <v>347</v>
      </c>
      <c r="AO56" s="121" t="s">
        <v>348</v>
      </c>
    </row>
    <row r="57" spans="40:41">
      <c r="AN57" s="121" t="s">
        <v>349</v>
      </c>
      <c r="AO57" s="121" t="s">
        <v>350</v>
      </c>
    </row>
    <row r="58" spans="40:41" ht="25.5">
      <c r="AN58" s="121" t="s">
        <v>351</v>
      </c>
      <c r="AO58" s="121" t="s">
        <v>352</v>
      </c>
    </row>
    <row r="59" spans="40:41">
      <c r="AN59" s="121" t="s">
        <v>353</v>
      </c>
      <c r="AO59" s="121" t="s">
        <v>354</v>
      </c>
    </row>
    <row r="60" spans="40:41">
      <c r="AN60" s="121" t="s">
        <v>355</v>
      </c>
      <c r="AO60" s="121" t="s">
        <v>356</v>
      </c>
    </row>
    <row r="61" spans="40:41">
      <c r="AN61" s="121" t="s">
        <v>357</v>
      </c>
      <c r="AO61" s="121" t="s">
        <v>358</v>
      </c>
    </row>
    <row r="62" spans="40:41">
      <c r="AN62" s="121" t="s">
        <v>359</v>
      </c>
      <c r="AO62" s="121" t="s">
        <v>360</v>
      </c>
    </row>
    <row r="63" spans="40:41">
      <c r="AN63" s="121" t="s">
        <v>361</v>
      </c>
      <c r="AO63" s="121" t="s">
        <v>362</v>
      </c>
    </row>
    <row r="64" spans="40:41">
      <c r="AN64" s="121" t="s">
        <v>363</v>
      </c>
      <c r="AO64" s="121" t="s">
        <v>364</v>
      </c>
    </row>
    <row r="65" spans="40:41">
      <c r="AN65" s="121" t="s">
        <v>365</v>
      </c>
      <c r="AO65" s="121" t="s">
        <v>366</v>
      </c>
    </row>
    <row r="66" spans="40:41">
      <c r="AN66" s="121" t="s">
        <v>367</v>
      </c>
      <c r="AO66" s="121" t="s">
        <v>368</v>
      </c>
    </row>
    <row r="67" spans="40:41">
      <c r="AN67" s="121" t="s">
        <v>369</v>
      </c>
      <c r="AO67" s="121" t="s">
        <v>370</v>
      </c>
    </row>
    <row r="68" spans="40:41">
      <c r="AN68" s="121" t="s">
        <v>371</v>
      </c>
      <c r="AO68" s="121" t="s">
        <v>372</v>
      </c>
    </row>
    <row r="69" spans="40:41">
      <c r="AN69" s="121" t="s">
        <v>373</v>
      </c>
      <c r="AO69" s="121" t="s">
        <v>374</v>
      </c>
    </row>
    <row r="70" spans="40:41">
      <c r="AN70" s="121" t="s">
        <v>375</v>
      </c>
      <c r="AO70" s="121" t="s">
        <v>376</v>
      </c>
    </row>
    <row r="71" spans="40:41">
      <c r="AN71" s="121" t="s">
        <v>377</v>
      </c>
      <c r="AO71" s="121" t="s">
        <v>378</v>
      </c>
    </row>
    <row r="72" spans="40:41">
      <c r="AN72" s="121" t="s">
        <v>379</v>
      </c>
      <c r="AO72" s="121" t="s">
        <v>380</v>
      </c>
    </row>
    <row r="73" spans="40:41">
      <c r="AN73" s="121" t="s">
        <v>381</v>
      </c>
      <c r="AO73" s="121" t="s">
        <v>380</v>
      </c>
    </row>
    <row r="74" spans="40:41">
      <c r="AN74" s="121" t="s">
        <v>382</v>
      </c>
      <c r="AO74" s="121" t="s">
        <v>383</v>
      </c>
    </row>
    <row r="75" spans="40:41">
      <c r="AN75" s="121" t="s">
        <v>384</v>
      </c>
      <c r="AO75" s="121" t="s">
        <v>385</v>
      </c>
    </row>
    <row r="76" spans="40:41">
      <c r="AN76" s="121" t="s">
        <v>386</v>
      </c>
      <c r="AO76" s="121" t="s">
        <v>387</v>
      </c>
    </row>
    <row r="77" spans="40:41">
      <c r="AN77" s="121" t="s">
        <v>388</v>
      </c>
      <c r="AO77" s="121" t="s">
        <v>389</v>
      </c>
    </row>
    <row r="78" spans="40:41">
      <c r="AN78" s="121" t="s">
        <v>390</v>
      </c>
      <c r="AO78" s="121" t="s">
        <v>391</v>
      </c>
    </row>
    <row r="79" spans="40:41">
      <c r="AN79" s="121" t="s">
        <v>392</v>
      </c>
      <c r="AO79" s="121" t="s">
        <v>393</v>
      </c>
    </row>
    <row r="80" spans="40:41">
      <c r="AN80" s="121" t="s">
        <v>394</v>
      </c>
      <c r="AO80" s="121" t="s">
        <v>395</v>
      </c>
    </row>
    <row r="81" spans="40:41">
      <c r="AN81" s="121" t="s">
        <v>396</v>
      </c>
      <c r="AO81" s="121" t="s">
        <v>397</v>
      </c>
    </row>
    <row r="82" spans="40:41">
      <c r="AN82" s="121" t="s">
        <v>398</v>
      </c>
      <c r="AO82" s="121" t="s">
        <v>399</v>
      </c>
    </row>
    <row r="83" spans="40:41">
      <c r="AN83" s="121" t="s">
        <v>400</v>
      </c>
      <c r="AO83" s="121" t="s">
        <v>401</v>
      </c>
    </row>
    <row r="84" spans="40:41">
      <c r="AN84" s="121" t="s">
        <v>402</v>
      </c>
      <c r="AO84" s="121" t="s">
        <v>403</v>
      </c>
    </row>
    <row r="85" spans="40:41">
      <c r="AN85" s="121" t="s">
        <v>404</v>
      </c>
      <c r="AO85" s="121" t="s">
        <v>405</v>
      </c>
    </row>
    <row r="86" spans="40:41">
      <c r="AN86" s="121" t="s">
        <v>406</v>
      </c>
      <c r="AO86" s="121" t="s">
        <v>407</v>
      </c>
    </row>
    <row r="87" spans="40:41">
      <c r="AN87" s="121" t="s">
        <v>408</v>
      </c>
      <c r="AO87" s="121" t="s">
        <v>409</v>
      </c>
    </row>
    <row r="88" spans="40:41">
      <c r="AN88" s="121" t="s">
        <v>410</v>
      </c>
      <c r="AO88" s="121" t="s">
        <v>411</v>
      </c>
    </row>
    <row r="89" spans="40:41">
      <c r="AN89" s="121" t="s">
        <v>230</v>
      </c>
      <c r="AO89" s="121" t="s">
        <v>412</v>
      </c>
    </row>
    <row r="90" spans="40:41">
      <c r="AN90" s="121" t="s">
        <v>413</v>
      </c>
      <c r="AO90" s="121" t="s">
        <v>414</v>
      </c>
    </row>
    <row r="91" spans="40:41">
      <c r="AN91" s="121" t="s">
        <v>415</v>
      </c>
      <c r="AO91" s="121" t="s">
        <v>416</v>
      </c>
    </row>
    <row r="92" spans="40:41">
      <c r="AN92" s="121" t="s">
        <v>417</v>
      </c>
      <c r="AO92" s="121" t="s">
        <v>418</v>
      </c>
    </row>
    <row r="93" spans="40:41">
      <c r="AN93" s="121" t="s">
        <v>419</v>
      </c>
      <c r="AO93" s="121" t="s">
        <v>420</v>
      </c>
    </row>
    <row r="94" spans="40:41">
      <c r="AN94" s="121" t="s">
        <v>421</v>
      </c>
      <c r="AO94" s="121" t="s">
        <v>422</v>
      </c>
    </row>
    <row r="95" spans="40:41">
      <c r="AN95" s="121" t="s">
        <v>423</v>
      </c>
      <c r="AO95" s="121" t="s">
        <v>424</v>
      </c>
    </row>
    <row r="96" spans="40:41">
      <c r="AN96" s="121" t="s">
        <v>425</v>
      </c>
      <c r="AO96" s="121" t="s">
        <v>426</v>
      </c>
    </row>
    <row r="97" spans="40:41">
      <c r="AN97" s="121" t="s">
        <v>427</v>
      </c>
      <c r="AO97" s="121" t="s">
        <v>428</v>
      </c>
    </row>
    <row r="98" spans="40:41">
      <c r="AN98" s="121" t="s">
        <v>429</v>
      </c>
      <c r="AO98" s="121" t="s">
        <v>430</v>
      </c>
    </row>
    <row r="99" spans="40:41">
      <c r="AN99" s="121" t="s">
        <v>431</v>
      </c>
      <c r="AO99" s="121" t="s">
        <v>432</v>
      </c>
    </row>
    <row r="100" spans="40:41">
      <c r="AN100" s="121" t="s">
        <v>433</v>
      </c>
      <c r="AO100" s="121" t="s">
        <v>434</v>
      </c>
    </row>
    <row r="101" spans="40:41">
      <c r="AN101" s="121" t="s">
        <v>435</v>
      </c>
      <c r="AO101" s="121" t="s">
        <v>436</v>
      </c>
    </row>
    <row r="102" spans="40:41">
      <c r="AN102" s="121" t="s">
        <v>437</v>
      </c>
      <c r="AO102" s="121" t="s">
        <v>438</v>
      </c>
    </row>
    <row r="103" spans="40:41">
      <c r="AN103" s="121" t="s">
        <v>439</v>
      </c>
      <c r="AO103" s="121" t="s">
        <v>440</v>
      </c>
    </row>
    <row r="104" spans="40:41">
      <c r="AN104" s="121" t="s">
        <v>441</v>
      </c>
      <c r="AO104" s="121" t="s">
        <v>442</v>
      </c>
    </row>
    <row r="105" spans="40:41">
      <c r="AN105" s="121" t="s">
        <v>443</v>
      </c>
      <c r="AO105" s="121" t="s">
        <v>444</v>
      </c>
    </row>
    <row r="106" spans="40:41">
      <c r="AN106" s="121" t="s">
        <v>445</v>
      </c>
      <c r="AO106" s="121" t="s">
        <v>446</v>
      </c>
    </row>
    <row r="107" spans="40:41">
      <c r="AN107" s="121" t="s">
        <v>447</v>
      </c>
      <c r="AO107" s="121" t="s">
        <v>448</v>
      </c>
    </row>
    <row r="108" spans="40:41">
      <c r="AN108" s="121" t="s">
        <v>233</v>
      </c>
      <c r="AO108" s="121" t="s">
        <v>449</v>
      </c>
    </row>
    <row r="109" spans="40:41">
      <c r="AN109" s="121" t="s">
        <v>450</v>
      </c>
      <c r="AO109" s="121" t="s">
        <v>451</v>
      </c>
    </row>
    <row r="110" spans="40:41">
      <c r="AN110" s="121" t="s">
        <v>452</v>
      </c>
      <c r="AO110" s="121" t="s">
        <v>453</v>
      </c>
    </row>
    <row r="111" spans="40:41">
      <c r="AN111" s="121" t="s">
        <v>454</v>
      </c>
      <c r="AO111" s="121" t="s">
        <v>455</v>
      </c>
    </row>
    <row r="112" spans="40:41">
      <c r="AN112" s="121" t="s">
        <v>456</v>
      </c>
      <c r="AO112" s="121" t="s">
        <v>457</v>
      </c>
    </row>
    <row r="113" spans="40:41">
      <c r="AN113" s="121" t="s">
        <v>244</v>
      </c>
      <c r="AO113" s="121" t="s">
        <v>458</v>
      </c>
    </row>
    <row r="114" spans="40:41">
      <c r="AN114" s="121" t="s">
        <v>459</v>
      </c>
      <c r="AO114" s="121" t="s">
        <v>460</v>
      </c>
    </row>
    <row r="115" spans="40:41">
      <c r="AN115" s="121" t="s">
        <v>461</v>
      </c>
      <c r="AO115" s="121" t="s">
        <v>462</v>
      </c>
    </row>
    <row r="116" spans="40:41">
      <c r="AN116" s="121" t="s">
        <v>463</v>
      </c>
      <c r="AO116" s="121" t="s">
        <v>464</v>
      </c>
    </row>
    <row r="117" spans="40:41">
      <c r="AN117" s="121" t="s">
        <v>465</v>
      </c>
      <c r="AO117" s="121" t="s">
        <v>466</v>
      </c>
    </row>
    <row r="118" spans="40:41">
      <c r="AN118" s="121" t="s">
        <v>467</v>
      </c>
      <c r="AO118" s="121" t="s">
        <v>468</v>
      </c>
    </row>
    <row r="119" spans="40:41">
      <c r="AN119" s="121" t="s">
        <v>469</v>
      </c>
      <c r="AO119" s="121" t="s">
        <v>470</v>
      </c>
    </row>
    <row r="120" spans="40:41">
      <c r="AN120" s="121" t="s">
        <v>471</v>
      </c>
      <c r="AO120" s="121" t="s">
        <v>472</v>
      </c>
    </row>
    <row r="121" spans="40:41">
      <c r="AN121" s="121" t="s">
        <v>473</v>
      </c>
      <c r="AO121" s="121" t="s">
        <v>474</v>
      </c>
    </row>
    <row r="122" spans="40:41">
      <c r="AN122" s="121" t="s">
        <v>475</v>
      </c>
      <c r="AO122" s="121" t="s">
        <v>476</v>
      </c>
    </row>
    <row r="123" spans="40:41">
      <c r="AN123" s="121" t="s">
        <v>477</v>
      </c>
      <c r="AO123" s="121" t="s">
        <v>478</v>
      </c>
    </row>
    <row r="124" spans="40:41">
      <c r="AN124" s="121" t="s">
        <v>479</v>
      </c>
      <c r="AO124" s="121" t="s">
        <v>480</v>
      </c>
    </row>
    <row r="125" spans="40:41">
      <c r="AN125" s="121" t="s">
        <v>481</v>
      </c>
      <c r="AO125" s="121" t="s">
        <v>482</v>
      </c>
    </row>
    <row r="126" spans="40:41">
      <c r="AN126" s="121" t="s">
        <v>483</v>
      </c>
      <c r="AO126" s="121" t="s">
        <v>484</v>
      </c>
    </row>
    <row r="127" spans="40:41">
      <c r="AN127" s="121" t="s">
        <v>485</v>
      </c>
      <c r="AO127" s="121" t="s">
        <v>486</v>
      </c>
    </row>
    <row r="128" spans="40:41">
      <c r="AN128" s="121" t="s">
        <v>487</v>
      </c>
      <c r="AO128" s="121" t="s">
        <v>488</v>
      </c>
    </row>
    <row r="129" spans="40:41">
      <c r="AN129" s="121" t="s">
        <v>489</v>
      </c>
      <c r="AO129" s="121" t="s">
        <v>490</v>
      </c>
    </row>
    <row r="130" spans="40:41">
      <c r="AN130" s="121" t="s">
        <v>491</v>
      </c>
      <c r="AO130" s="121" t="s">
        <v>492</v>
      </c>
    </row>
    <row r="131" spans="40:41">
      <c r="AN131" s="121" t="s">
        <v>493</v>
      </c>
      <c r="AO131" s="121" t="s">
        <v>494</v>
      </c>
    </row>
    <row r="132" spans="40:41">
      <c r="AN132" s="121" t="s">
        <v>495</v>
      </c>
      <c r="AO132" s="121" t="s">
        <v>496</v>
      </c>
    </row>
    <row r="133" spans="40:41">
      <c r="AN133" s="121" t="s">
        <v>497</v>
      </c>
      <c r="AO133" s="121" t="s">
        <v>498</v>
      </c>
    </row>
    <row r="134" spans="40:41">
      <c r="AN134" s="121" t="s">
        <v>499</v>
      </c>
      <c r="AO134" s="121" t="s">
        <v>500</v>
      </c>
    </row>
    <row r="135" spans="40:41">
      <c r="AN135" s="121" t="s">
        <v>501</v>
      </c>
      <c r="AO135" s="121" t="s">
        <v>502</v>
      </c>
    </row>
    <row r="136" spans="40:41">
      <c r="AN136" s="121" t="s">
        <v>503</v>
      </c>
      <c r="AO136" s="121" t="s">
        <v>504</v>
      </c>
    </row>
    <row r="137" spans="40:41">
      <c r="AN137" s="121" t="s">
        <v>505</v>
      </c>
      <c r="AO137" s="121" t="s">
        <v>506</v>
      </c>
    </row>
    <row r="138" spans="40:41">
      <c r="AN138" s="121" t="s">
        <v>507</v>
      </c>
      <c r="AO138" s="121" t="s">
        <v>508</v>
      </c>
    </row>
    <row r="139" spans="40:41">
      <c r="AN139" s="121" t="s">
        <v>509</v>
      </c>
      <c r="AO139" s="121" t="s">
        <v>510</v>
      </c>
    </row>
    <row r="140" spans="40:41">
      <c r="AN140" s="121" t="s">
        <v>511</v>
      </c>
      <c r="AO140" s="121" t="s">
        <v>512</v>
      </c>
    </row>
    <row r="141" spans="40:41">
      <c r="AN141" s="121" t="s">
        <v>513</v>
      </c>
      <c r="AO141" s="121" t="s">
        <v>514</v>
      </c>
    </row>
    <row r="142" spans="40:41">
      <c r="AN142" s="121" t="s">
        <v>515</v>
      </c>
      <c r="AO142" s="121" t="s">
        <v>516</v>
      </c>
    </row>
    <row r="143" spans="40:41">
      <c r="AN143" s="121" t="s">
        <v>517</v>
      </c>
      <c r="AO143" s="121" t="s">
        <v>518</v>
      </c>
    </row>
    <row r="144" spans="40:41">
      <c r="AN144" s="121" t="s">
        <v>519</v>
      </c>
      <c r="AO144" s="121" t="s">
        <v>520</v>
      </c>
    </row>
    <row r="145" spans="40:41" ht="25.5">
      <c r="AN145" s="121" t="s">
        <v>521</v>
      </c>
      <c r="AO145" s="121" t="s">
        <v>522</v>
      </c>
    </row>
    <row r="146" spans="40:41">
      <c r="AN146" s="121" t="s">
        <v>523</v>
      </c>
      <c r="AO146" s="121" t="s">
        <v>524</v>
      </c>
    </row>
    <row r="147" spans="40:41">
      <c r="AN147" s="121" t="s">
        <v>525</v>
      </c>
      <c r="AO147" s="121" t="s">
        <v>526</v>
      </c>
    </row>
    <row r="148" spans="40:41">
      <c r="AN148" s="121" t="s">
        <v>527</v>
      </c>
      <c r="AO148" s="121" t="s">
        <v>528</v>
      </c>
    </row>
    <row r="149" spans="40:41">
      <c r="AN149" s="121" t="s">
        <v>529</v>
      </c>
      <c r="AO149" s="121" t="s">
        <v>530</v>
      </c>
    </row>
    <row r="150" spans="40:41">
      <c r="AN150" s="121" t="s">
        <v>531</v>
      </c>
      <c r="AO150" s="121" t="s">
        <v>532</v>
      </c>
    </row>
    <row r="151" spans="40:41">
      <c r="AN151" s="121" t="s">
        <v>533</v>
      </c>
      <c r="AO151" s="121" t="s">
        <v>534</v>
      </c>
    </row>
    <row r="152" spans="40:41">
      <c r="AN152" s="121" t="s">
        <v>535</v>
      </c>
      <c r="AO152" s="121" t="s">
        <v>536</v>
      </c>
    </row>
    <row r="153" spans="40:41">
      <c r="AN153" s="121" t="s">
        <v>537</v>
      </c>
      <c r="AO153" s="121" t="s">
        <v>538</v>
      </c>
    </row>
    <row r="154" spans="40:41">
      <c r="AN154" s="121" t="s">
        <v>539</v>
      </c>
      <c r="AO154" s="121" t="s">
        <v>540</v>
      </c>
    </row>
    <row r="155" spans="40:41">
      <c r="AN155" s="121" t="s">
        <v>541</v>
      </c>
      <c r="AO155" s="121" t="s">
        <v>542</v>
      </c>
    </row>
    <row r="156" spans="40:41">
      <c r="AN156" s="121" t="s">
        <v>543</v>
      </c>
      <c r="AO156" s="121" t="s">
        <v>544</v>
      </c>
    </row>
    <row r="157" spans="40:41">
      <c r="AN157" s="121" t="s">
        <v>545</v>
      </c>
      <c r="AO157" s="121" t="s">
        <v>546</v>
      </c>
    </row>
    <row r="158" spans="40:41">
      <c r="AN158" s="121" t="s">
        <v>547</v>
      </c>
      <c r="AO158" s="121" t="s">
        <v>548</v>
      </c>
    </row>
    <row r="159" spans="40:41">
      <c r="AN159" s="121" t="s">
        <v>549</v>
      </c>
      <c r="AO159" s="121" t="s">
        <v>550</v>
      </c>
    </row>
    <row r="160" spans="40:41">
      <c r="AN160" s="121" t="s">
        <v>551</v>
      </c>
      <c r="AO160" s="121" t="s">
        <v>552</v>
      </c>
    </row>
    <row r="161" spans="40:41">
      <c r="AN161" s="121" t="s">
        <v>553</v>
      </c>
      <c r="AO161" s="121" t="s">
        <v>554</v>
      </c>
    </row>
    <row r="162" spans="40:41">
      <c r="AN162" s="121" t="s">
        <v>555</v>
      </c>
      <c r="AO162" s="121" t="s">
        <v>556</v>
      </c>
    </row>
    <row r="163" spans="40:41">
      <c r="AN163" s="121" t="s">
        <v>236</v>
      </c>
      <c r="AO163" s="121" t="s">
        <v>557</v>
      </c>
    </row>
    <row r="164" spans="40:41">
      <c r="AN164" s="121" t="s">
        <v>558</v>
      </c>
      <c r="AO164" s="121" t="s">
        <v>559</v>
      </c>
    </row>
    <row r="165" spans="40:41">
      <c r="AN165" s="121" t="s">
        <v>560</v>
      </c>
      <c r="AO165" s="121" t="s">
        <v>561</v>
      </c>
    </row>
    <row r="166" spans="40:41">
      <c r="AN166" s="121" t="s">
        <v>562</v>
      </c>
      <c r="AO166" s="121" t="s">
        <v>563</v>
      </c>
    </row>
    <row r="167" spans="40:41">
      <c r="AN167" s="121" t="s">
        <v>564</v>
      </c>
      <c r="AO167" s="121" t="s">
        <v>565</v>
      </c>
    </row>
    <row r="168" spans="40:41">
      <c r="AN168" s="121" t="s">
        <v>566</v>
      </c>
      <c r="AO168" s="121" t="s">
        <v>567</v>
      </c>
    </row>
    <row r="169" spans="40:41">
      <c r="AN169" s="121" t="s">
        <v>568</v>
      </c>
      <c r="AO169" s="121" t="s">
        <v>569</v>
      </c>
    </row>
    <row r="170" spans="40:41">
      <c r="AN170" s="121" t="s">
        <v>570</v>
      </c>
      <c r="AO170" s="121" t="s">
        <v>571</v>
      </c>
    </row>
    <row r="171" spans="40:41">
      <c r="AN171" s="121" t="s">
        <v>572</v>
      </c>
      <c r="AO171" s="121" t="s">
        <v>573</v>
      </c>
    </row>
    <row r="172" spans="40:41">
      <c r="AN172" s="121" t="s">
        <v>574</v>
      </c>
      <c r="AO172" s="121" t="s">
        <v>575</v>
      </c>
    </row>
    <row r="173" spans="40:41">
      <c r="AN173" s="121" t="s">
        <v>576</v>
      </c>
      <c r="AO173" s="121" t="s">
        <v>577</v>
      </c>
    </row>
    <row r="174" spans="40:41">
      <c r="AN174" s="121" t="s">
        <v>578</v>
      </c>
      <c r="AO174" s="121" t="s">
        <v>579</v>
      </c>
    </row>
    <row r="175" spans="40:41">
      <c r="AN175" s="121" t="s">
        <v>580</v>
      </c>
      <c r="AO175" s="121" t="s">
        <v>581</v>
      </c>
    </row>
    <row r="176" spans="40:41">
      <c r="AN176" s="121" t="s">
        <v>582</v>
      </c>
      <c r="AO176" s="121" t="s">
        <v>583</v>
      </c>
    </row>
    <row r="177" spans="40:41">
      <c r="AN177" s="121" t="s">
        <v>584</v>
      </c>
      <c r="AO177" s="121" t="s">
        <v>585</v>
      </c>
    </row>
    <row r="178" spans="40:41">
      <c r="AN178" s="121" t="s">
        <v>586</v>
      </c>
      <c r="AO178" s="121" t="s">
        <v>587</v>
      </c>
    </row>
    <row r="179" spans="40:41">
      <c r="AN179" s="121" t="s">
        <v>588</v>
      </c>
      <c r="AO179" s="121" t="s">
        <v>589</v>
      </c>
    </row>
    <row r="180" spans="40:41">
      <c r="AN180" s="121" t="s">
        <v>237</v>
      </c>
      <c r="AO180" s="121" t="s">
        <v>590</v>
      </c>
    </row>
    <row r="181" spans="40:41">
      <c r="AN181" s="121" t="s">
        <v>591</v>
      </c>
      <c r="AO181" s="121" t="s">
        <v>592</v>
      </c>
    </row>
    <row r="182" spans="40:41">
      <c r="AN182" s="121" t="s">
        <v>593</v>
      </c>
      <c r="AO182" s="121" t="s">
        <v>594</v>
      </c>
    </row>
    <row r="183" spans="40:41">
      <c r="AN183" s="121" t="s">
        <v>595</v>
      </c>
      <c r="AO183" s="121" t="s">
        <v>596</v>
      </c>
    </row>
    <row r="184" spans="40:41">
      <c r="AN184" s="121" t="s">
        <v>597</v>
      </c>
      <c r="AO184" s="121" t="s">
        <v>596</v>
      </c>
    </row>
    <row r="185" spans="40:41">
      <c r="AN185" s="121" t="s">
        <v>598</v>
      </c>
      <c r="AO185" s="121" t="s">
        <v>596</v>
      </c>
    </row>
    <row r="186" spans="40:41">
      <c r="AN186" s="121" t="s">
        <v>599</v>
      </c>
      <c r="AO186" s="121" t="s">
        <v>600</v>
      </c>
    </row>
    <row r="187" spans="40:41">
      <c r="AN187" s="121" t="s">
        <v>601</v>
      </c>
      <c r="AO187" s="121" t="s">
        <v>600</v>
      </c>
    </row>
    <row r="188" spans="40:41">
      <c r="AN188" s="121" t="s">
        <v>602</v>
      </c>
      <c r="AO188" s="121" t="s">
        <v>600</v>
      </c>
    </row>
    <row r="189" spans="40:41">
      <c r="AN189" s="121" t="s">
        <v>603</v>
      </c>
      <c r="AO189" s="121" t="s">
        <v>604</v>
      </c>
    </row>
    <row r="190" spans="40:41">
      <c r="AN190" s="121" t="s">
        <v>605</v>
      </c>
      <c r="AO190" s="121" t="s">
        <v>604</v>
      </c>
    </row>
    <row r="191" spans="40:41">
      <c r="AN191" s="121" t="s">
        <v>606</v>
      </c>
      <c r="AO191" s="121" t="s">
        <v>604</v>
      </c>
    </row>
    <row r="192" spans="40:41">
      <c r="AN192" s="121" t="s">
        <v>607</v>
      </c>
      <c r="AO192" s="121" t="s">
        <v>608</v>
      </c>
    </row>
    <row r="193" spans="40:41">
      <c r="AN193" s="121" t="s">
        <v>609</v>
      </c>
      <c r="AO193" s="121" t="s">
        <v>610</v>
      </c>
    </row>
    <row r="194" spans="40:41">
      <c r="AN194" s="121" t="s">
        <v>611</v>
      </c>
      <c r="AO194" s="121" t="s">
        <v>612</v>
      </c>
    </row>
    <row r="195" spans="40:41">
      <c r="AN195" s="121" t="s">
        <v>613</v>
      </c>
      <c r="AO195" s="121" t="s">
        <v>614</v>
      </c>
    </row>
    <row r="196" spans="40:41">
      <c r="AN196" s="121" t="s">
        <v>615</v>
      </c>
      <c r="AO196" s="121" t="s">
        <v>616</v>
      </c>
    </row>
    <row r="197" spans="40:41">
      <c r="AN197" s="121" t="s">
        <v>617</v>
      </c>
      <c r="AO197" s="121" t="s">
        <v>618</v>
      </c>
    </row>
    <row r="198" spans="40:41" ht="25.5">
      <c r="AN198" s="121" t="s">
        <v>619</v>
      </c>
      <c r="AO198" s="121" t="s">
        <v>620</v>
      </c>
    </row>
    <row r="199" spans="40:41" ht="25.5">
      <c r="AN199" s="121" t="s">
        <v>621</v>
      </c>
      <c r="AO199" s="121" t="s">
        <v>620</v>
      </c>
    </row>
    <row r="200" spans="40:41" ht="25.5">
      <c r="AN200" s="121" t="s">
        <v>622</v>
      </c>
      <c r="AO200" s="121" t="s">
        <v>623</v>
      </c>
    </row>
    <row r="201" spans="40:41" ht="25.5">
      <c r="AN201" s="121" t="s">
        <v>624</v>
      </c>
      <c r="AO201" s="121" t="s">
        <v>623</v>
      </c>
    </row>
    <row r="202" spans="40:41">
      <c r="AN202" s="121" t="s">
        <v>625</v>
      </c>
      <c r="AO202" s="121" t="s">
        <v>626</v>
      </c>
    </row>
    <row r="203" spans="40:41">
      <c r="AN203" s="121" t="s">
        <v>627</v>
      </c>
      <c r="AO203" s="121" t="s">
        <v>628</v>
      </c>
    </row>
    <row r="204" spans="40:41">
      <c r="AN204" s="121" t="s">
        <v>629</v>
      </c>
      <c r="AO204" s="121" t="s">
        <v>630</v>
      </c>
    </row>
    <row r="205" spans="40:41">
      <c r="AN205" s="121" t="s">
        <v>631</v>
      </c>
      <c r="AO205" s="121" t="s">
        <v>632</v>
      </c>
    </row>
    <row r="206" spans="40:41">
      <c r="AN206" s="121" t="s">
        <v>633</v>
      </c>
      <c r="AO206" s="121" t="s">
        <v>634</v>
      </c>
    </row>
    <row r="207" spans="40:41">
      <c r="AN207" s="121" t="s">
        <v>635</v>
      </c>
      <c r="AO207" s="121" t="s">
        <v>636</v>
      </c>
    </row>
    <row r="208" spans="40:41">
      <c r="AN208" s="121" t="s">
        <v>637</v>
      </c>
      <c r="AO208" s="121" t="s">
        <v>638</v>
      </c>
    </row>
    <row r="209" spans="40:41">
      <c r="AN209" s="121" t="s">
        <v>639</v>
      </c>
      <c r="AO209" s="121" t="s">
        <v>640</v>
      </c>
    </row>
    <row r="210" spans="40:41">
      <c r="AN210" s="121" t="s">
        <v>641</v>
      </c>
      <c r="AO210" s="121" t="s">
        <v>642</v>
      </c>
    </row>
    <row r="211" spans="40:41">
      <c r="AN211" s="121" t="s">
        <v>643</v>
      </c>
      <c r="AO211" s="121" t="s">
        <v>644</v>
      </c>
    </row>
    <row r="212" spans="40:41">
      <c r="AN212" s="121" t="s">
        <v>645</v>
      </c>
      <c r="AO212" s="121" t="s">
        <v>646</v>
      </c>
    </row>
    <row r="213" spans="40:41">
      <c r="AN213" s="121" t="s">
        <v>238</v>
      </c>
      <c r="AO213" s="121" t="s">
        <v>647</v>
      </c>
    </row>
    <row r="214" spans="40:41">
      <c r="AN214" s="121" t="s">
        <v>648</v>
      </c>
      <c r="AO214" s="121" t="s">
        <v>649</v>
      </c>
    </row>
    <row r="215" spans="40:41">
      <c r="AN215" s="121" t="s">
        <v>650</v>
      </c>
      <c r="AO215" s="121" t="s">
        <v>651</v>
      </c>
    </row>
    <row r="216" spans="40:41">
      <c r="AN216" s="121" t="s">
        <v>652</v>
      </c>
      <c r="AO216" s="121" t="s">
        <v>653</v>
      </c>
    </row>
    <row r="217" spans="40:41">
      <c r="AN217" s="121" t="s">
        <v>654</v>
      </c>
      <c r="AO217" s="121" t="s">
        <v>655</v>
      </c>
    </row>
    <row r="218" spans="40:41">
      <c r="AN218" s="121" t="s">
        <v>656</v>
      </c>
      <c r="AO218" s="121" t="s">
        <v>657</v>
      </c>
    </row>
    <row r="219" spans="40:41">
      <c r="AN219" s="121" t="s">
        <v>658</v>
      </c>
      <c r="AO219" s="121" t="s">
        <v>659</v>
      </c>
    </row>
    <row r="220" spans="40:41">
      <c r="AN220" s="121" t="s">
        <v>660</v>
      </c>
      <c r="AO220" s="121" t="s">
        <v>661</v>
      </c>
    </row>
    <row r="221" spans="40:41">
      <c r="AN221" s="121" t="s">
        <v>662</v>
      </c>
      <c r="AO221" s="121" t="s">
        <v>663</v>
      </c>
    </row>
    <row r="222" spans="40:41">
      <c r="AN222" s="121" t="s">
        <v>664</v>
      </c>
      <c r="AO222" s="121" t="s">
        <v>665</v>
      </c>
    </row>
    <row r="223" spans="40:41">
      <c r="AN223" s="121" t="s">
        <v>666</v>
      </c>
      <c r="AO223" s="121" t="s">
        <v>667</v>
      </c>
    </row>
    <row r="224" spans="40:41">
      <c r="AN224" s="121" t="s">
        <v>668</v>
      </c>
      <c r="AO224" s="121" t="s">
        <v>669</v>
      </c>
    </row>
    <row r="225" spans="40:41">
      <c r="AN225" s="121" t="s">
        <v>670</v>
      </c>
      <c r="AO225" s="121" t="s">
        <v>671</v>
      </c>
    </row>
    <row r="226" spans="40:41">
      <c r="AN226" s="121" t="s">
        <v>672</v>
      </c>
      <c r="AO226" s="121" t="s">
        <v>673</v>
      </c>
    </row>
    <row r="227" spans="40:41" ht="25.5">
      <c r="AN227" s="121" t="s">
        <v>674</v>
      </c>
      <c r="AO227" s="121" t="s">
        <v>675</v>
      </c>
    </row>
    <row r="228" spans="40:41">
      <c r="AN228" s="121" t="s">
        <v>676</v>
      </c>
      <c r="AO228" s="121" t="s">
        <v>677</v>
      </c>
    </row>
    <row r="229" spans="40:41">
      <c r="AN229" s="121" t="s">
        <v>678</v>
      </c>
      <c r="AO229" s="121" t="s">
        <v>679</v>
      </c>
    </row>
    <row r="230" spans="40:41">
      <c r="AN230" s="121" t="s">
        <v>680</v>
      </c>
      <c r="AO230" s="121" t="s">
        <v>679</v>
      </c>
    </row>
    <row r="231" spans="40:41">
      <c r="AN231" s="121" t="s">
        <v>681</v>
      </c>
      <c r="AO231" s="121" t="s">
        <v>682</v>
      </c>
    </row>
    <row r="232" spans="40:41">
      <c r="AN232" s="121" t="s">
        <v>683</v>
      </c>
      <c r="AO232" s="121" t="s">
        <v>684</v>
      </c>
    </row>
    <row r="233" spans="40:41">
      <c r="AN233" s="121" t="s">
        <v>685</v>
      </c>
      <c r="AO233" s="121" t="s">
        <v>686</v>
      </c>
    </row>
    <row r="234" spans="40:41">
      <c r="AN234" s="121" t="s">
        <v>687</v>
      </c>
      <c r="AO234" s="121" t="s">
        <v>688</v>
      </c>
    </row>
    <row r="235" spans="40:41">
      <c r="AN235" s="121" t="s">
        <v>689</v>
      </c>
      <c r="AO235" s="121" t="s">
        <v>690</v>
      </c>
    </row>
    <row r="236" spans="40:41">
      <c r="AN236" s="121" t="s">
        <v>691</v>
      </c>
      <c r="AO236" s="121" t="s">
        <v>692</v>
      </c>
    </row>
    <row r="237" spans="40:41">
      <c r="AN237" s="121" t="s">
        <v>693</v>
      </c>
      <c r="AO237" s="121" t="s">
        <v>694</v>
      </c>
    </row>
    <row r="238" spans="40:41">
      <c r="AN238" s="121" t="s">
        <v>695</v>
      </c>
      <c r="AO238" s="121" t="s">
        <v>696</v>
      </c>
    </row>
    <row r="239" spans="40:41">
      <c r="AN239" s="121" t="s">
        <v>697</v>
      </c>
      <c r="AO239" s="121" t="s">
        <v>698</v>
      </c>
    </row>
    <row r="240" spans="40:41">
      <c r="AN240" s="121" t="s">
        <v>699</v>
      </c>
      <c r="AO240" s="121" t="s">
        <v>700</v>
      </c>
    </row>
    <row r="241" spans="40:41">
      <c r="AN241" s="121" t="s">
        <v>701</v>
      </c>
      <c r="AO241" s="121" t="s">
        <v>702</v>
      </c>
    </row>
    <row r="242" spans="40:41">
      <c r="AN242" s="121" t="s">
        <v>703</v>
      </c>
      <c r="AO242" s="121" t="s">
        <v>704</v>
      </c>
    </row>
  </sheetData>
  <mergeCells count="3">
    <mergeCell ref="G1:I1"/>
    <mergeCell ref="L1:U1"/>
    <mergeCell ref="Y1:AA1"/>
  </mergeCells>
  <conditionalFormatting sqref="A4:A34">
    <cfRule type="expression" dxfId="42" priority="36" stopIfTrue="1">
      <formula>WEEKDAY(DATE($G$1,COLUMN(C4)/3,A4),2)=7</formula>
    </cfRule>
  </conditionalFormatting>
  <conditionalFormatting sqref="D4:D32">
    <cfRule type="expression" dxfId="41" priority="35" stopIfTrue="1">
      <formula>WEEKDAY(DATE($G$1,COLUMN(F4)/3,D4),2)=7</formula>
    </cfRule>
  </conditionalFormatting>
  <conditionalFormatting sqref="G4:G34">
    <cfRule type="expression" dxfId="40" priority="34" stopIfTrue="1">
      <formula>WEEKDAY(DATE($G$1,COLUMN(I4)/3,G4),2)=7</formula>
    </cfRule>
  </conditionalFormatting>
  <conditionalFormatting sqref="J4:J34">
    <cfRule type="expression" dxfId="39" priority="33" stopIfTrue="1">
      <formula>WEEKDAY(DATE($G$1,COLUMN(L4)/3,J4),2)=7</formula>
    </cfRule>
  </conditionalFormatting>
  <conditionalFormatting sqref="M4:M34">
    <cfRule type="expression" dxfId="38" priority="32" stopIfTrue="1">
      <formula>WEEKDAY(DATE($G$1,COLUMN(O4)/3,M4),2)=7</formula>
    </cfRule>
  </conditionalFormatting>
  <conditionalFormatting sqref="P4:P34">
    <cfRule type="expression" dxfId="37" priority="31" stopIfTrue="1">
      <formula>WEEKDAY(DATE($G$1,COLUMN(R4)/3,P4),2)=7</formula>
    </cfRule>
  </conditionalFormatting>
  <conditionalFormatting sqref="S4:S34">
    <cfRule type="expression" dxfId="36" priority="30" stopIfTrue="1">
      <formula>WEEKDAY(DATE($G$1,COLUMN(U4)/3,S4),2)=7</formula>
    </cfRule>
  </conditionalFormatting>
  <conditionalFormatting sqref="V4:V34">
    <cfRule type="expression" dxfId="35" priority="29" stopIfTrue="1">
      <formula>WEEKDAY(DATE($G$1,COLUMN(X4)/3,V4),2)=7</formula>
    </cfRule>
  </conditionalFormatting>
  <conditionalFormatting sqref="Y4:Y34">
    <cfRule type="expression" dxfId="34" priority="28" stopIfTrue="1">
      <formula>WEEKDAY(DATE($G$1,COLUMN(AA4)/3,Y4),2)=7</formula>
    </cfRule>
  </conditionalFormatting>
  <conditionalFormatting sqref="AB4:AB34">
    <cfRule type="expression" dxfId="33" priority="27" stopIfTrue="1">
      <formula>WEEKDAY(DATE($G$1,COLUMN(AD4)/3,AB4),2)=7</formula>
    </cfRule>
  </conditionalFormatting>
  <conditionalFormatting sqref="AE4:AE34">
    <cfRule type="expression" dxfId="32" priority="26" stopIfTrue="1">
      <formula>WEEKDAY(DATE($G$1,COLUMN(AG4)/3,AE4),2)=7</formula>
    </cfRule>
  </conditionalFormatting>
  <conditionalFormatting sqref="AH4:AH34">
    <cfRule type="expression" dxfId="31" priority="25" stopIfTrue="1">
      <formula>WEEKDAY(DATE($G$1,COLUMN(AJ4)/3,AH4),2)=7</formula>
    </cfRule>
  </conditionalFormatting>
  <conditionalFormatting sqref="B4:B34">
    <cfRule type="expression" dxfId="30" priority="24" stopIfTrue="1">
      <formula>WEEKDAY(DATE($G$1,COLUMN(C4)/3,A4),2)=7</formula>
    </cfRule>
  </conditionalFormatting>
  <conditionalFormatting sqref="E4:E32">
    <cfRule type="expression" dxfId="29" priority="23" stopIfTrue="1">
      <formula>WEEKDAY(DATE($G$1,COLUMN(F4)/3,D4),2)=7</formula>
    </cfRule>
  </conditionalFormatting>
  <conditionalFormatting sqref="H4:H34">
    <cfRule type="expression" dxfId="28" priority="22" stopIfTrue="1">
      <formula>WEEKDAY(DATE($G$1,COLUMN(I4)/3,G4),2)=7</formula>
    </cfRule>
  </conditionalFormatting>
  <conditionalFormatting sqref="K4:K34">
    <cfRule type="expression" dxfId="27" priority="21" stopIfTrue="1">
      <formula>WEEKDAY(DATE($G$1,COLUMN(L4)/3,J4),2)=7</formula>
    </cfRule>
  </conditionalFormatting>
  <conditionalFormatting sqref="N4:N34">
    <cfRule type="expression" dxfId="26" priority="20" stopIfTrue="1">
      <formula>WEEKDAY(DATE($G$1,COLUMN(O4)/3,M4),2)=7</formula>
    </cfRule>
  </conditionalFormatting>
  <conditionalFormatting sqref="Q4:Q34">
    <cfRule type="expression" dxfId="25" priority="19" stopIfTrue="1">
      <formula>WEEKDAY(DATE($G$1,COLUMN(R4)/3,P4),2)=7</formula>
    </cfRule>
  </conditionalFormatting>
  <conditionalFormatting sqref="T4:T34">
    <cfRule type="expression" dxfId="24" priority="18" stopIfTrue="1">
      <formula>WEEKDAY(DATE($G$1,COLUMN(U4)/3,S4),2)=7</formula>
    </cfRule>
  </conditionalFormatting>
  <conditionalFormatting sqref="W4:W34">
    <cfRule type="expression" dxfId="23" priority="17" stopIfTrue="1">
      <formula>WEEKDAY(DATE($G$1,COLUMN(X4)/3,V4),2)=7</formula>
    </cfRule>
  </conditionalFormatting>
  <conditionalFormatting sqref="Z4:Z34">
    <cfRule type="expression" dxfId="22" priority="16" stopIfTrue="1">
      <formula>WEEKDAY(DATE($G$1,COLUMN(AA4)/3,Y4),2)=7</formula>
    </cfRule>
  </conditionalFormatting>
  <conditionalFormatting sqref="AC4:AC34">
    <cfRule type="expression" dxfId="21" priority="15" stopIfTrue="1">
      <formula>WEEKDAY(DATE($G$1,COLUMN(AD4)/3,AB4),2)=7</formula>
    </cfRule>
  </conditionalFormatting>
  <conditionalFormatting sqref="AF4:AF34">
    <cfRule type="expression" dxfId="20" priority="14" stopIfTrue="1">
      <formula>WEEKDAY(DATE($G$1,COLUMN(AG4)/3,AE4),2)=7</formula>
    </cfRule>
  </conditionalFormatting>
  <conditionalFormatting sqref="AI4:AI34">
    <cfRule type="expression" dxfId="19" priority="13" stopIfTrue="1">
      <formula>WEEKDAY(DATE($G$1,COLUMN(AJ4)/3,AH4),2)=7</formula>
    </cfRule>
  </conditionalFormatting>
  <conditionalFormatting sqref="C4:C34">
    <cfRule type="expression" dxfId="18" priority="12" stopIfTrue="1">
      <formula>WEEKDAY(DATE($G$1,COLUMN(C4)/3,A4),2)=7</formula>
    </cfRule>
  </conditionalFormatting>
  <conditionalFormatting sqref="F4:F32">
    <cfRule type="expression" dxfId="17" priority="11" stopIfTrue="1">
      <formula>WEEKDAY(DATE($G$1,COLUMN(F4)/3,D4),2)=7</formula>
    </cfRule>
  </conditionalFormatting>
  <conditionalFormatting sqref="I4:I34">
    <cfRule type="expression" dxfId="16" priority="10" stopIfTrue="1">
      <formula>WEEKDAY(DATE($G$1,COLUMN(I4)/3,G4),2)=7</formula>
    </cfRule>
  </conditionalFormatting>
  <conditionalFormatting sqref="L4:L34">
    <cfRule type="expression" dxfId="15" priority="9" stopIfTrue="1">
      <formula>WEEKDAY(DATE($G$1,COLUMN(L4)/3,J4),2)=7</formula>
    </cfRule>
  </conditionalFormatting>
  <conditionalFormatting sqref="O4:O34">
    <cfRule type="expression" dxfId="14" priority="8" stopIfTrue="1">
      <formula>WEEKDAY(DATE($G$1,COLUMN(O4)/3,M4),2)=7</formula>
    </cfRule>
  </conditionalFormatting>
  <conditionalFormatting sqref="R4:R34">
    <cfRule type="expression" dxfId="13" priority="7" stopIfTrue="1">
      <formula>WEEKDAY(DATE($G$1,COLUMN(R4)/3,P4),2)=7</formula>
    </cfRule>
  </conditionalFormatting>
  <conditionalFormatting sqref="U4:U34">
    <cfRule type="expression" dxfId="12" priority="6" stopIfTrue="1">
      <formula>WEEKDAY(DATE($G$1,COLUMN(U4)/3,S4),2)=7</formula>
    </cfRule>
  </conditionalFormatting>
  <conditionalFormatting sqref="X4:X34">
    <cfRule type="expression" dxfId="11" priority="5" stopIfTrue="1">
      <formula>WEEKDAY(DATE($G$1,COLUMN(X4)/3,V4),2)=7</formula>
    </cfRule>
  </conditionalFormatting>
  <conditionalFormatting sqref="AA4:AA34">
    <cfRule type="expression" dxfId="10" priority="4" stopIfTrue="1">
      <formula>WEEKDAY(DATE($G$1,COLUMN(AA4)/3,Y4),2)=7</formula>
    </cfRule>
  </conditionalFormatting>
  <conditionalFormatting sqref="AD4:AD34">
    <cfRule type="expression" dxfId="9" priority="3" stopIfTrue="1">
      <formula>WEEKDAY(DATE($G$1,COLUMN(AD4)/3,AB4),2)=7</formula>
    </cfRule>
  </conditionalFormatting>
  <conditionalFormatting sqref="AG4:AG34">
    <cfRule type="expression" dxfId="8" priority="2" stopIfTrue="1">
      <formula>WEEKDAY(DATE($G$1,COLUMN(AG4)/3,AE4),2)=7</formula>
    </cfRule>
  </conditionalFormatting>
  <conditionalFormatting sqref="AJ4:AJ34">
    <cfRule type="expression" dxfId="7" priority="1" stopIfTrue="1">
      <formula>WEEKDAY(DATE($G$1,COLUMN(AJ4)/3,AH4),2)=7</formula>
    </cfRule>
  </conditionalFormatting>
  <dataValidations count="1">
    <dataValidation type="list" allowBlank="1" showInputMessage="1" showErrorMessage="1" sqref="L1:U1" xr:uid="{4B486507-3694-45E2-9177-C672181C566D}">
      <formula1>$AN$4:$AN$242</formula1>
    </dataValidation>
  </dataValidations>
  <printOptions horizontalCentered="1" gridLinesSet="0"/>
  <pageMargins left="0.39370078740157483" right="0.39370078740157483" top="0.70866141732283472" bottom="0.39370078740157483" header="0" footer="0"/>
  <pageSetup paperSize="9" orientation="landscape" horizontalDpi="4294967292" verticalDpi="4294967292"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01D0D-26EE-46F7-B5D0-4EC4F91504AA}">
  <sheetPr codeName="Tabelle15"/>
  <dimension ref="A1:G435"/>
  <sheetViews>
    <sheetView workbookViewId="0">
      <selection activeCell="B1" sqref="B1"/>
    </sheetView>
  </sheetViews>
  <sheetFormatPr baseColWidth="10" defaultRowHeight="15"/>
  <cols>
    <col min="1" max="1" width="3" style="42" bestFit="1" customWidth="1"/>
    <col min="2" max="16384" width="11" style="42"/>
  </cols>
  <sheetData>
    <row r="1" spans="1:7">
      <c r="B1" s="42" t="s">
        <v>706</v>
      </c>
    </row>
    <row r="2" spans="1:7">
      <c r="A2" s="158" t="s">
        <v>707</v>
      </c>
      <c r="B2" s="42" t="s">
        <v>708</v>
      </c>
      <c r="G2" s="159" t="s">
        <v>708</v>
      </c>
    </row>
    <row r="3" spans="1:7">
      <c r="A3" s="158" t="s">
        <v>707</v>
      </c>
      <c r="B3" s="42" t="s">
        <v>709</v>
      </c>
      <c r="G3" s="159" t="s">
        <v>709</v>
      </c>
    </row>
    <row r="4" spans="1:7">
      <c r="A4" s="158" t="s">
        <v>707</v>
      </c>
      <c r="B4" s="42" t="s">
        <v>710</v>
      </c>
      <c r="G4" s="159" t="s">
        <v>710</v>
      </c>
    </row>
    <row r="5" spans="1:7">
      <c r="A5" s="158" t="s">
        <v>707</v>
      </c>
      <c r="B5" s="42" t="s">
        <v>711</v>
      </c>
      <c r="G5" s="159" t="s">
        <v>711</v>
      </c>
    </row>
    <row r="6" spans="1:7">
      <c r="A6" s="158" t="s">
        <v>707</v>
      </c>
      <c r="B6" s="42" t="s">
        <v>712</v>
      </c>
      <c r="G6" s="159" t="s">
        <v>712</v>
      </c>
    </row>
    <row r="7" spans="1:7">
      <c r="A7" s="158" t="s">
        <v>707</v>
      </c>
      <c r="B7" s="42" t="s">
        <v>713</v>
      </c>
      <c r="G7" s="159" t="s">
        <v>713</v>
      </c>
    </row>
    <row r="8" spans="1:7">
      <c r="A8" s="158" t="s">
        <v>707</v>
      </c>
      <c r="B8" s="42" t="s">
        <v>714</v>
      </c>
      <c r="G8" s="159" t="s">
        <v>714</v>
      </c>
    </row>
    <row r="9" spans="1:7">
      <c r="A9" s="158" t="s">
        <v>707</v>
      </c>
      <c r="B9" s="42" t="s">
        <v>715</v>
      </c>
      <c r="G9" s="159" t="s">
        <v>715</v>
      </c>
    </row>
    <row r="10" spans="1:7">
      <c r="A10" s="158" t="s">
        <v>707</v>
      </c>
      <c r="B10" s="42" t="s">
        <v>716</v>
      </c>
      <c r="G10" s="159" t="s">
        <v>716</v>
      </c>
    </row>
    <row r="11" spans="1:7">
      <c r="A11" s="158" t="s">
        <v>707</v>
      </c>
      <c r="B11" s="42" t="s">
        <v>717</v>
      </c>
      <c r="G11" s="159" t="s">
        <v>717</v>
      </c>
    </row>
    <row r="12" spans="1:7">
      <c r="A12" s="158" t="s">
        <v>707</v>
      </c>
      <c r="B12" s="42" t="s">
        <v>718</v>
      </c>
      <c r="G12" s="159" t="s">
        <v>718</v>
      </c>
    </row>
    <row r="13" spans="1:7">
      <c r="A13" s="158" t="s">
        <v>707</v>
      </c>
      <c r="B13" s="42" t="s">
        <v>719</v>
      </c>
      <c r="G13" s="159" t="s">
        <v>719</v>
      </c>
    </row>
    <row r="14" spans="1:7">
      <c r="A14" s="158" t="s">
        <v>707</v>
      </c>
      <c r="B14" s="42" t="s">
        <v>720</v>
      </c>
      <c r="G14" s="159" t="s">
        <v>720</v>
      </c>
    </row>
    <row r="15" spans="1:7">
      <c r="A15" s="158" t="s">
        <v>707</v>
      </c>
      <c r="B15" s="42" t="s">
        <v>721</v>
      </c>
      <c r="G15" s="159" t="s">
        <v>721</v>
      </c>
    </row>
    <row r="16" spans="1:7">
      <c r="A16" s="158" t="s">
        <v>707</v>
      </c>
      <c r="B16" s="42" t="s">
        <v>722</v>
      </c>
      <c r="G16" s="159" t="s">
        <v>722</v>
      </c>
    </row>
    <row r="17" spans="1:7">
      <c r="A17" s="158" t="s">
        <v>707</v>
      </c>
      <c r="B17" s="42" t="s">
        <v>723</v>
      </c>
      <c r="G17" s="159" t="s">
        <v>723</v>
      </c>
    </row>
    <row r="18" spans="1:7">
      <c r="A18" s="158" t="s">
        <v>707</v>
      </c>
      <c r="B18" s="42" t="s">
        <v>724</v>
      </c>
      <c r="G18" s="159" t="s">
        <v>724</v>
      </c>
    </row>
    <row r="19" spans="1:7">
      <c r="A19" s="158" t="s">
        <v>707</v>
      </c>
      <c r="B19" s="42" t="s">
        <v>725</v>
      </c>
      <c r="G19" s="159" t="s">
        <v>725</v>
      </c>
    </row>
    <row r="20" spans="1:7">
      <c r="A20" s="158" t="s">
        <v>707</v>
      </c>
      <c r="B20" s="42" t="s">
        <v>726</v>
      </c>
      <c r="G20" s="159" t="s">
        <v>726</v>
      </c>
    </row>
    <row r="21" spans="1:7">
      <c r="A21" s="158" t="s">
        <v>707</v>
      </c>
      <c r="B21" s="42" t="s">
        <v>727</v>
      </c>
      <c r="G21" s="159" t="s">
        <v>727</v>
      </c>
    </row>
    <row r="22" spans="1:7">
      <c r="A22" s="158" t="s">
        <v>707</v>
      </c>
      <c r="B22" s="42" t="s">
        <v>728</v>
      </c>
      <c r="G22" s="159" t="s">
        <v>728</v>
      </c>
    </row>
    <row r="23" spans="1:7">
      <c r="A23" s="158" t="s">
        <v>707</v>
      </c>
      <c r="B23" s="42" t="s">
        <v>729</v>
      </c>
      <c r="G23" s="159" t="s">
        <v>729</v>
      </c>
    </row>
    <row r="24" spans="1:7">
      <c r="A24" s="158" t="s">
        <v>707</v>
      </c>
      <c r="B24" s="42" t="s">
        <v>730</v>
      </c>
      <c r="G24" s="159" t="s">
        <v>730</v>
      </c>
    </row>
    <row r="25" spans="1:7">
      <c r="A25" s="158" t="s">
        <v>707</v>
      </c>
      <c r="B25" s="42" t="s">
        <v>731</v>
      </c>
      <c r="G25" s="159" t="s">
        <v>731</v>
      </c>
    </row>
    <row r="26" spans="1:7">
      <c r="A26" s="158" t="s">
        <v>707</v>
      </c>
      <c r="B26" s="42" t="s">
        <v>732</v>
      </c>
      <c r="G26" s="159" t="s">
        <v>732</v>
      </c>
    </row>
    <row r="27" spans="1:7">
      <c r="A27" s="158" t="s">
        <v>707</v>
      </c>
      <c r="B27" s="42" t="s">
        <v>733</v>
      </c>
      <c r="G27" s="159" t="s">
        <v>733</v>
      </c>
    </row>
    <row r="28" spans="1:7">
      <c r="A28" s="158" t="s">
        <v>707</v>
      </c>
      <c r="B28" s="42" t="s">
        <v>734</v>
      </c>
      <c r="G28" s="159" t="s">
        <v>734</v>
      </c>
    </row>
    <row r="29" spans="1:7">
      <c r="A29" s="158" t="s">
        <v>707</v>
      </c>
      <c r="B29" s="42" t="s">
        <v>735</v>
      </c>
      <c r="G29" s="159" t="s">
        <v>735</v>
      </c>
    </row>
    <row r="31" spans="1:7">
      <c r="B31" s="42" t="s">
        <v>736</v>
      </c>
      <c r="G31" s="160" t="s">
        <v>737</v>
      </c>
    </row>
    <row r="32" spans="1:7">
      <c r="B32" s="42" t="s">
        <v>737</v>
      </c>
      <c r="G32" s="160" t="s">
        <v>738</v>
      </c>
    </row>
    <row r="33" spans="2:7">
      <c r="B33" s="42" t="s">
        <v>738</v>
      </c>
      <c r="G33" s="160" t="s">
        <v>739</v>
      </c>
    </row>
    <row r="34" spans="2:7">
      <c r="B34" s="42" t="s">
        <v>739</v>
      </c>
      <c r="G34" s="160" t="s">
        <v>740</v>
      </c>
    </row>
    <row r="35" spans="2:7">
      <c r="B35" s="42" t="s">
        <v>740</v>
      </c>
      <c r="G35" s="160" t="s">
        <v>741</v>
      </c>
    </row>
    <row r="36" spans="2:7">
      <c r="B36" s="42" t="s">
        <v>741</v>
      </c>
      <c r="G36" s="160" t="s">
        <v>742</v>
      </c>
    </row>
    <row r="37" spans="2:7">
      <c r="B37" s="42" t="s">
        <v>742</v>
      </c>
      <c r="G37" s="160" t="s">
        <v>743</v>
      </c>
    </row>
    <row r="38" spans="2:7">
      <c r="B38" s="42" t="s">
        <v>743</v>
      </c>
      <c r="G38" s="160" t="s">
        <v>744</v>
      </c>
    </row>
    <row r="39" spans="2:7">
      <c r="B39" s="42" t="s">
        <v>744</v>
      </c>
      <c r="G39" s="160" t="s">
        <v>745</v>
      </c>
    </row>
    <row r="40" spans="2:7">
      <c r="B40" s="42" t="s">
        <v>745</v>
      </c>
      <c r="G40" s="160" t="s">
        <v>746</v>
      </c>
    </row>
    <row r="41" spans="2:7">
      <c r="B41" s="42" t="s">
        <v>746</v>
      </c>
      <c r="G41" s="160" t="s">
        <v>747</v>
      </c>
    </row>
    <row r="42" spans="2:7">
      <c r="B42" s="42" t="s">
        <v>747</v>
      </c>
      <c r="G42" s="160" t="s">
        <v>748</v>
      </c>
    </row>
    <row r="43" spans="2:7">
      <c r="B43" s="42" t="s">
        <v>748</v>
      </c>
      <c r="G43" s="160" t="s">
        <v>749</v>
      </c>
    </row>
    <row r="44" spans="2:7">
      <c r="B44" s="42" t="s">
        <v>749</v>
      </c>
      <c r="G44" s="160" t="s">
        <v>750</v>
      </c>
    </row>
    <row r="45" spans="2:7">
      <c r="B45" s="42" t="s">
        <v>750</v>
      </c>
      <c r="G45" s="160" t="s">
        <v>751</v>
      </c>
    </row>
    <row r="46" spans="2:7">
      <c r="B46" s="42" t="s">
        <v>751</v>
      </c>
      <c r="G46" s="160" t="s">
        <v>752</v>
      </c>
    </row>
    <row r="47" spans="2:7">
      <c r="B47" s="42" t="s">
        <v>752</v>
      </c>
      <c r="G47" s="160" t="s">
        <v>753</v>
      </c>
    </row>
    <row r="48" spans="2:7">
      <c r="B48" s="42" t="s">
        <v>753</v>
      </c>
      <c r="G48" s="160" t="s">
        <v>754</v>
      </c>
    </row>
    <row r="49" spans="2:7">
      <c r="B49" s="42" t="s">
        <v>754</v>
      </c>
      <c r="G49" s="160" t="s">
        <v>755</v>
      </c>
    </row>
    <row r="50" spans="2:7">
      <c r="B50" s="42" t="s">
        <v>755</v>
      </c>
      <c r="G50" s="160" t="s">
        <v>756</v>
      </c>
    </row>
    <row r="51" spans="2:7">
      <c r="B51" s="42" t="s">
        <v>756</v>
      </c>
      <c r="G51" s="160" t="s">
        <v>757</v>
      </c>
    </row>
    <row r="52" spans="2:7">
      <c r="B52" s="42" t="s">
        <v>757</v>
      </c>
      <c r="G52" s="160" t="s">
        <v>758</v>
      </c>
    </row>
    <row r="53" spans="2:7">
      <c r="B53" s="42" t="s">
        <v>758</v>
      </c>
      <c r="G53" s="160" t="s">
        <v>759</v>
      </c>
    </row>
    <row r="54" spans="2:7">
      <c r="B54" s="42" t="s">
        <v>759</v>
      </c>
      <c r="G54" s="160" t="s">
        <v>760</v>
      </c>
    </row>
    <row r="55" spans="2:7">
      <c r="B55" s="42" t="s">
        <v>760</v>
      </c>
      <c r="G55" s="160" t="s">
        <v>761</v>
      </c>
    </row>
    <row r="56" spans="2:7">
      <c r="B56" s="42" t="s">
        <v>761</v>
      </c>
      <c r="G56" s="160" t="s">
        <v>762</v>
      </c>
    </row>
    <row r="57" spans="2:7">
      <c r="B57" s="42" t="s">
        <v>762</v>
      </c>
      <c r="G57" s="160" t="s">
        <v>763</v>
      </c>
    </row>
    <row r="58" spans="2:7">
      <c r="B58" s="42" t="s">
        <v>763</v>
      </c>
      <c r="G58" s="160" t="s">
        <v>764</v>
      </c>
    </row>
    <row r="59" spans="2:7">
      <c r="B59" s="42" t="s">
        <v>764</v>
      </c>
      <c r="G59" s="160" t="s">
        <v>765</v>
      </c>
    </row>
    <row r="60" spans="2:7">
      <c r="B60" s="42" t="s">
        <v>765</v>
      </c>
      <c r="G60" s="160" t="s">
        <v>766</v>
      </c>
    </row>
    <row r="61" spans="2:7">
      <c r="B61" s="42" t="s">
        <v>766</v>
      </c>
      <c r="G61" s="160" t="s">
        <v>767</v>
      </c>
    </row>
    <row r="62" spans="2:7">
      <c r="B62" s="42" t="s">
        <v>767</v>
      </c>
      <c r="G62" s="160" t="s">
        <v>768</v>
      </c>
    </row>
    <row r="63" spans="2:7">
      <c r="B63" s="42" t="s">
        <v>768</v>
      </c>
      <c r="G63" s="160" t="s">
        <v>769</v>
      </c>
    </row>
    <row r="64" spans="2:7">
      <c r="B64" s="42" t="s">
        <v>769</v>
      </c>
      <c r="G64" s="160" t="s">
        <v>770</v>
      </c>
    </row>
    <row r="65" spans="2:7">
      <c r="B65" s="42" t="s">
        <v>770</v>
      </c>
      <c r="G65" s="160" t="s">
        <v>771</v>
      </c>
    </row>
    <row r="66" spans="2:7">
      <c r="B66" s="42" t="s">
        <v>771</v>
      </c>
      <c r="G66" s="160" t="s">
        <v>772</v>
      </c>
    </row>
    <row r="67" spans="2:7">
      <c r="B67" s="42" t="s">
        <v>772</v>
      </c>
      <c r="G67" s="160" t="s">
        <v>773</v>
      </c>
    </row>
    <row r="68" spans="2:7">
      <c r="B68" s="42" t="s">
        <v>773</v>
      </c>
      <c r="G68" s="160" t="s">
        <v>774</v>
      </c>
    </row>
    <row r="69" spans="2:7">
      <c r="B69" s="42" t="s">
        <v>774</v>
      </c>
      <c r="G69" s="160" t="s">
        <v>775</v>
      </c>
    </row>
    <row r="70" spans="2:7">
      <c r="B70" s="42" t="s">
        <v>775</v>
      </c>
      <c r="G70" s="160" t="s">
        <v>776</v>
      </c>
    </row>
    <row r="71" spans="2:7">
      <c r="B71" s="42" t="s">
        <v>776</v>
      </c>
      <c r="G71" s="160" t="s">
        <v>777</v>
      </c>
    </row>
    <row r="72" spans="2:7">
      <c r="B72" s="42" t="s">
        <v>777</v>
      </c>
      <c r="G72" s="160" t="s">
        <v>778</v>
      </c>
    </row>
    <row r="73" spans="2:7">
      <c r="B73" s="42" t="s">
        <v>778</v>
      </c>
      <c r="G73" s="160" t="s">
        <v>779</v>
      </c>
    </row>
    <row r="74" spans="2:7">
      <c r="B74" s="42" t="s">
        <v>779</v>
      </c>
      <c r="G74" s="160" t="s">
        <v>780</v>
      </c>
    </row>
    <row r="75" spans="2:7">
      <c r="B75" s="42" t="s">
        <v>780</v>
      </c>
      <c r="G75" s="160" t="s">
        <v>781</v>
      </c>
    </row>
    <row r="76" spans="2:7">
      <c r="B76" s="42" t="s">
        <v>781</v>
      </c>
      <c r="G76" s="160" t="s">
        <v>782</v>
      </c>
    </row>
    <row r="77" spans="2:7">
      <c r="B77" s="42" t="s">
        <v>782</v>
      </c>
      <c r="G77" s="160" t="s">
        <v>783</v>
      </c>
    </row>
    <row r="78" spans="2:7">
      <c r="B78" s="42" t="s">
        <v>783</v>
      </c>
      <c r="G78" s="160" t="s">
        <v>784</v>
      </c>
    </row>
    <row r="79" spans="2:7">
      <c r="B79" s="42" t="s">
        <v>784</v>
      </c>
      <c r="G79" s="160" t="s">
        <v>785</v>
      </c>
    </row>
    <row r="80" spans="2:7">
      <c r="B80" s="42" t="s">
        <v>785</v>
      </c>
      <c r="G80" s="160" t="s">
        <v>786</v>
      </c>
    </row>
    <row r="81" spans="2:7">
      <c r="B81" s="42" t="s">
        <v>786</v>
      </c>
      <c r="G81" s="160" t="s">
        <v>787</v>
      </c>
    </row>
    <row r="82" spans="2:7">
      <c r="B82" s="42" t="s">
        <v>787</v>
      </c>
      <c r="G82" s="160" t="s">
        <v>788</v>
      </c>
    </row>
    <row r="83" spans="2:7">
      <c r="B83" s="42" t="s">
        <v>788</v>
      </c>
      <c r="G83" s="160" t="s">
        <v>789</v>
      </c>
    </row>
    <row r="84" spans="2:7">
      <c r="B84" s="42" t="s">
        <v>789</v>
      </c>
      <c r="G84" s="160" t="s">
        <v>790</v>
      </c>
    </row>
    <row r="85" spans="2:7">
      <c r="B85" s="42" t="s">
        <v>790</v>
      </c>
      <c r="G85" s="160" t="s">
        <v>791</v>
      </c>
    </row>
    <row r="86" spans="2:7">
      <c r="B86" s="42" t="s">
        <v>791</v>
      </c>
      <c r="G86" s="160" t="s">
        <v>792</v>
      </c>
    </row>
    <row r="87" spans="2:7">
      <c r="B87" s="42" t="s">
        <v>792</v>
      </c>
    </row>
    <row r="89" spans="2:7">
      <c r="B89" s="42" t="s">
        <v>793</v>
      </c>
    </row>
    <row r="90" spans="2:7">
      <c r="B90" s="42" t="s">
        <v>794</v>
      </c>
    </row>
    <row r="91" spans="2:7">
      <c r="B91" s="42" t="s">
        <v>795</v>
      </c>
    </row>
    <row r="92" spans="2:7">
      <c r="B92" s="42" t="s">
        <v>796</v>
      </c>
    </row>
    <row r="93" spans="2:7">
      <c r="B93" s="42" t="s">
        <v>797</v>
      </c>
    </row>
    <row r="94" spans="2:7">
      <c r="B94" s="42" t="s">
        <v>798</v>
      </c>
    </row>
    <row r="95" spans="2:7">
      <c r="B95" s="42" t="s">
        <v>799</v>
      </c>
    </row>
    <row r="96" spans="2:7">
      <c r="B96" s="42" t="s">
        <v>800</v>
      </c>
    </row>
    <row r="97" spans="2:2">
      <c r="B97" s="42" t="s">
        <v>801</v>
      </c>
    </row>
    <row r="98" spans="2:2">
      <c r="B98" s="42" t="s">
        <v>802</v>
      </c>
    </row>
    <row r="99" spans="2:2">
      <c r="B99" s="42" t="s">
        <v>803</v>
      </c>
    </row>
    <row r="100" spans="2:2">
      <c r="B100" s="42" t="s">
        <v>804</v>
      </c>
    </row>
    <row r="101" spans="2:2">
      <c r="B101" s="42" t="s">
        <v>805</v>
      </c>
    </row>
    <row r="102" spans="2:2">
      <c r="B102" s="42" t="s">
        <v>806</v>
      </c>
    </row>
    <row r="103" spans="2:2">
      <c r="B103" s="42" t="s">
        <v>807</v>
      </c>
    </row>
    <row r="104" spans="2:2">
      <c r="B104" s="42" t="s">
        <v>808</v>
      </c>
    </row>
    <row r="105" spans="2:2">
      <c r="B105" s="42" t="s">
        <v>809</v>
      </c>
    </row>
    <row r="106" spans="2:2">
      <c r="B106" s="42" t="s">
        <v>810</v>
      </c>
    </row>
    <row r="107" spans="2:2">
      <c r="B107" s="42" t="s">
        <v>811</v>
      </c>
    </row>
    <row r="108" spans="2:2">
      <c r="B108" s="42" t="s">
        <v>812</v>
      </c>
    </row>
    <row r="109" spans="2:2">
      <c r="B109" s="42" t="s">
        <v>813</v>
      </c>
    </row>
    <row r="110" spans="2:2">
      <c r="B110" s="42" t="s">
        <v>814</v>
      </c>
    </row>
    <row r="111" spans="2:2">
      <c r="B111" s="42" t="s">
        <v>815</v>
      </c>
    </row>
    <row r="112" spans="2:2">
      <c r="B112" s="42" t="s">
        <v>816</v>
      </c>
    </row>
    <row r="113" spans="2:2">
      <c r="B113" s="42" t="s">
        <v>817</v>
      </c>
    </row>
    <row r="114" spans="2:2">
      <c r="B114" s="42" t="s">
        <v>818</v>
      </c>
    </row>
    <row r="115" spans="2:2">
      <c r="B115" s="42" t="s">
        <v>819</v>
      </c>
    </row>
    <row r="117" spans="2:2">
      <c r="B117" s="42" t="s">
        <v>820</v>
      </c>
    </row>
    <row r="118" spans="2:2">
      <c r="B118" s="42" t="s">
        <v>821</v>
      </c>
    </row>
    <row r="119" spans="2:2">
      <c r="B119" s="42" t="s">
        <v>822</v>
      </c>
    </row>
    <row r="120" spans="2:2">
      <c r="B120" s="42" t="s">
        <v>823</v>
      </c>
    </row>
    <row r="121" spans="2:2">
      <c r="B121" s="42" t="s">
        <v>824</v>
      </c>
    </row>
    <row r="122" spans="2:2">
      <c r="B122" s="42" t="s">
        <v>825</v>
      </c>
    </row>
    <row r="123" spans="2:2">
      <c r="B123" s="42" t="s">
        <v>826</v>
      </c>
    </row>
    <row r="124" spans="2:2">
      <c r="B124" s="42" t="s">
        <v>827</v>
      </c>
    </row>
    <row r="125" spans="2:2">
      <c r="B125" s="42" t="s">
        <v>828</v>
      </c>
    </row>
    <row r="126" spans="2:2">
      <c r="B126" s="42" t="s">
        <v>829</v>
      </c>
    </row>
    <row r="127" spans="2:2">
      <c r="B127" s="42" t="s">
        <v>830</v>
      </c>
    </row>
    <row r="128" spans="2:2">
      <c r="B128" s="42" t="s">
        <v>831</v>
      </c>
    </row>
    <row r="129" spans="2:2">
      <c r="B129" s="42" t="s">
        <v>832</v>
      </c>
    </row>
    <row r="130" spans="2:2">
      <c r="B130" s="42" t="s">
        <v>833</v>
      </c>
    </row>
    <row r="131" spans="2:2">
      <c r="B131" s="42" t="s">
        <v>834</v>
      </c>
    </row>
    <row r="132" spans="2:2">
      <c r="B132" s="42" t="s">
        <v>835</v>
      </c>
    </row>
    <row r="133" spans="2:2">
      <c r="B133" s="42" t="s">
        <v>836</v>
      </c>
    </row>
    <row r="134" spans="2:2">
      <c r="B134" s="42" t="s">
        <v>837</v>
      </c>
    </row>
    <row r="135" spans="2:2">
      <c r="B135" s="42" t="s">
        <v>838</v>
      </c>
    </row>
    <row r="136" spans="2:2">
      <c r="B136" s="42" t="s">
        <v>839</v>
      </c>
    </row>
    <row r="137" spans="2:2">
      <c r="B137" s="42" t="s">
        <v>840</v>
      </c>
    </row>
    <row r="138" spans="2:2">
      <c r="B138" s="42" t="s">
        <v>841</v>
      </c>
    </row>
    <row r="139" spans="2:2">
      <c r="B139" s="42" t="s">
        <v>842</v>
      </c>
    </row>
    <row r="140" spans="2:2">
      <c r="B140" s="42" t="s">
        <v>843</v>
      </c>
    </row>
    <row r="142" spans="2:2">
      <c r="B142" s="42" t="s">
        <v>844</v>
      </c>
    </row>
    <row r="143" spans="2:2">
      <c r="B143" s="42" t="s">
        <v>845</v>
      </c>
    </row>
    <row r="144" spans="2:2">
      <c r="B144" s="42" t="s">
        <v>846</v>
      </c>
    </row>
    <row r="145" spans="2:2">
      <c r="B145" s="42" t="s">
        <v>847</v>
      </c>
    </row>
    <row r="146" spans="2:2">
      <c r="B146" s="42" t="s">
        <v>848</v>
      </c>
    </row>
    <row r="147" spans="2:2">
      <c r="B147" s="42" t="s">
        <v>849</v>
      </c>
    </row>
    <row r="148" spans="2:2">
      <c r="B148" s="42" t="s">
        <v>850</v>
      </c>
    </row>
    <row r="149" spans="2:2">
      <c r="B149" s="42" t="s">
        <v>851</v>
      </c>
    </row>
    <row r="150" spans="2:2">
      <c r="B150" s="42" t="s">
        <v>852</v>
      </c>
    </row>
    <row r="151" spans="2:2">
      <c r="B151" s="42" t="s">
        <v>853</v>
      </c>
    </row>
    <row r="152" spans="2:2">
      <c r="B152" s="42" t="s">
        <v>854</v>
      </c>
    </row>
    <row r="153" spans="2:2">
      <c r="B153" s="42" t="s">
        <v>855</v>
      </c>
    </row>
    <row r="154" spans="2:2">
      <c r="B154" s="42" t="s">
        <v>856</v>
      </c>
    </row>
    <row r="155" spans="2:2">
      <c r="B155" s="42" t="s">
        <v>857</v>
      </c>
    </row>
    <row r="156" spans="2:2">
      <c r="B156" s="42" t="s">
        <v>858</v>
      </c>
    </row>
    <row r="158" spans="2:2">
      <c r="B158" s="42" t="s">
        <v>859</v>
      </c>
    </row>
    <row r="159" spans="2:2">
      <c r="B159" s="42" t="s">
        <v>860</v>
      </c>
    </row>
    <row r="160" spans="2:2">
      <c r="B160" s="42" t="s">
        <v>861</v>
      </c>
    </row>
    <row r="161" spans="2:2">
      <c r="B161" s="42" t="s">
        <v>862</v>
      </c>
    </row>
    <row r="162" spans="2:2">
      <c r="B162" s="42" t="s">
        <v>863</v>
      </c>
    </row>
    <row r="163" spans="2:2">
      <c r="B163" s="42" t="s">
        <v>864</v>
      </c>
    </row>
    <row r="164" spans="2:2">
      <c r="B164" s="42" t="s">
        <v>865</v>
      </c>
    </row>
    <row r="165" spans="2:2">
      <c r="B165" s="42" t="s">
        <v>866</v>
      </c>
    </row>
    <row r="166" spans="2:2">
      <c r="B166" s="42" t="s">
        <v>867</v>
      </c>
    </row>
    <row r="167" spans="2:2">
      <c r="B167" s="42" t="s">
        <v>868</v>
      </c>
    </row>
    <row r="168" spans="2:2">
      <c r="B168" s="42" t="s">
        <v>869</v>
      </c>
    </row>
    <row r="169" spans="2:2">
      <c r="B169" s="42" t="s">
        <v>870</v>
      </c>
    </row>
    <row r="171" spans="2:2">
      <c r="B171" s="42" t="s">
        <v>871</v>
      </c>
    </row>
    <row r="172" spans="2:2">
      <c r="B172" s="42" t="s">
        <v>872</v>
      </c>
    </row>
    <row r="173" spans="2:2">
      <c r="B173" s="42" t="s">
        <v>873</v>
      </c>
    </row>
    <row r="174" spans="2:2">
      <c r="B174" s="42" t="s">
        <v>874</v>
      </c>
    </row>
    <row r="175" spans="2:2">
      <c r="B175" s="42" t="s">
        <v>875</v>
      </c>
    </row>
    <row r="176" spans="2:2">
      <c r="B176" s="42" t="s">
        <v>876</v>
      </c>
    </row>
    <row r="177" spans="2:2">
      <c r="B177" s="42" t="s">
        <v>877</v>
      </c>
    </row>
    <row r="178" spans="2:2">
      <c r="B178" s="42" t="s">
        <v>878</v>
      </c>
    </row>
    <row r="179" spans="2:2">
      <c r="B179" s="42" t="s">
        <v>879</v>
      </c>
    </row>
    <row r="180" spans="2:2">
      <c r="B180" s="42" t="s">
        <v>880</v>
      </c>
    </row>
    <row r="181" spans="2:2">
      <c r="B181" s="42" t="s">
        <v>881</v>
      </c>
    </row>
    <row r="182" spans="2:2">
      <c r="B182" s="42" t="s">
        <v>882</v>
      </c>
    </row>
    <row r="183" spans="2:2">
      <c r="B183" s="42" t="s">
        <v>883</v>
      </c>
    </row>
    <row r="184" spans="2:2">
      <c r="B184" s="42" t="s">
        <v>884</v>
      </c>
    </row>
    <row r="185" spans="2:2">
      <c r="B185" s="42" t="s">
        <v>885</v>
      </c>
    </row>
    <row r="186" spans="2:2">
      <c r="B186" s="42" t="s">
        <v>886</v>
      </c>
    </row>
    <row r="187" spans="2:2">
      <c r="B187" s="42" t="s">
        <v>887</v>
      </c>
    </row>
    <row r="188" spans="2:2">
      <c r="B188" s="42" t="s">
        <v>888</v>
      </c>
    </row>
    <row r="189" spans="2:2">
      <c r="B189" s="42" t="s">
        <v>889</v>
      </c>
    </row>
    <row r="190" spans="2:2">
      <c r="B190" s="42" t="s">
        <v>890</v>
      </c>
    </row>
    <row r="191" spans="2:2">
      <c r="B191" s="42" t="s">
        <v>891</v>
      </c>
    </row>
    <row r="192" spans="2:2">
      <c r="B192" s="42" t="s">
        <v>892</v>
      </c>
    </row>
    <row r="194" spans="2:2">
      <c r="B194" s="42" t="s">
        <v>893</v>
      </c>
    </row>
    <row r="195" spans="2:2">
      <c r="B195" s="42" t="s">
        <v>894</v>
      </c>
    </row>
    <row r="196" spans="2:2">
      <c r="B196" s="42" t="s">
        <v>895</v>
      </c>
    </row>
    <row r="197" spans="2:2">
      <c r="B197" s="42" t="s">
        <v>896</v>
      </c>
    </row>
    <row r="198" spans="2:2">
      <c r="B198" s="42" t="s">
        <v>897</v>
      </c>
    </row>
    <row r="199" spans="2:2">
      <c r="B199" s="42" t="s">
        <v>898</v>
      </c>
    </row>
    <row r="200" spans="2:2">
      <c r="B200" s="42" t="s">
        <v>899</v>
      </c>
    </row>
    <row r="201" spans="2:2">
      <c r="B201" s="42" t="s">
        <v>900</v>
      </c>
    </row>
    <row r="202" spans="2:2">
      <c r="B202" s="42" t="s">
        <v>901</v>
      </c>
    </row>
    <row r="203" spans="2:2">
      <c r="B203" s="42" t="s">
        <v>902</v>
      </c>
    </row>
    <row r="204" spans="2:2">
      <c r="B204" s="42" t="s">
        <v>903</v>
      </c>
    </row>
    <row r="205" spans="2:2">
      <c r="B205" s="42" t="s">
        <v>904</v>
      </c>
    </row>
    <row r="207" spans="2:2">
      <c r="B207" s="42" t="s">
        <v>905</v>
      </c>
    </row>
    <row r="208" spans="2:2">
      <c r="B208" s="42" t="s">
        <v>906</v>
      </c>
    </row>
    <row r="209" spans="2:2">
      <c r="B209" s="42" t="s">
        <v>907</v>
      </c>
    </row>
    <row r="210" spans="2:2">
      <c r="B210" s="42" t="s">
        <v>908</v>
      </c>
    </row>
    <row r="211" spans="2:2">
      <c r="B211" s="42" t="s">
        <v>909</v>
      </c>
    </row>
    <row r="212" spans="2:2">
      <c r="B212" s="42" t="s">
        <v>910</v>
      </c>
    </row>
    <row r="213" spans="2:2">
      <c r="B213" s="42" t="s">
        <v>911</v>
      </c>
    </row>
    <row r="214" spans="2:2">
      <c r="B214" s="42" t="s">
        <v>912</v>
      </c>
    </row>
    <row r="215" spans="2:2">
      <c r="B215" s="42" t="s">
        <v>913</v>
      </c>
    </row>
    <row r="216" spans="2:2">
      <c r="B216" s="42" t="s">
        <v>914</v>
      </c>
    </row>
    <row r="217" spans="2:2">
      <c r="B217" s="42" t="s">
        <v>915</v>
      </c>
    </row>
    <row r="218" spans="2:2">
      <c r="B218" s="42" t="s">
        <v>916</v>
      </c>
    </row>
    <row r="219" spans="2:2">
      <c r="B219" s="42" t="s">
        <v>917</v>
      </c>
    </row>
    <row r="221" spans="2:2">
      <c r="B221" s="42" t="s">
        <v>918</v>
      </c>
    </row>
    <row r="222" spans="2:2">
      <c r="B222" s="42" t="s">
        <v>919</v>
      </c>
    </row>
    <row r="223" spans="2:2">
      <c r="B223" s="42" t="s">
        <v>920</v>
      </c>
    </row>
    <row r="224" spans="2:2">
      <c r="B224" s="42" t="s">
        <v>921</v>
      </c>
    </row>
    <row r="225" spans="2:2">
      <c r="B225" s="42" t="s">
        <v>922</v>
      </c>
    </row>
    <row r="226" spans="2:2">
      <c r="B226" s="42" t="s">
        <v>923</v>
      </c>
    </row>
    <row r="227" spans="2:2">
      <c r="B227" s="42" t="s">
        <v>924</v>
      </c>
    </row>
    <row r="228" spans="2:2">
      <c r="B228" s="42" t="s">
        <v>925</v>
      </c>
    </row>
    <row r="230" spans="2:2">
      <c r="B230" s="42" t="s">
        <v>926</v>
      </c>
    </row>
    <row r="231" spans="2:2">
      <c r="B231" s="42" t="s">
        <v>927</v>
      </c>
    </row>
    <row r="232" spans="2:2">
      <c r="B232" s="42" t="s">
        <v>928</v>
      </c>
    </row>
    <row r="233" spans="2:2">
      <c r="B233" s="42" t="s">
        <v>929</v>
      </c>
    </row>
    <row r="234" spans="2:2">
      <c r="B234" s="42" t="s">
        <v>930</v>
      </c>
    </row>
    <row r="235" spans="2:2">
      <c r="B235" s="42" t="s">
        <v>931</v>
      </c>
    </row>
    <row r="236" spans="2:2">
      <c r="B236" s="42" t="s">
        <v>932</v>
      </c>
    </row>
    <row r="237" spans="2:2">
      <c r="B237" s="42" t="s">
        <v>933</v>
      </c>
    </row>
    <row r="238" spans="2:2">
      <c r="B238" s="42" t="s">
        <v>934</v>
      </c>
    </row>
    <row r="239" spans="2:2">
      <c r="B239" s="42" t="s">
        <v>935</v>
      </c>
    </row>
    <row r="240" spans="2:2">
      <c r="B240" s="42" t="s">
        <v>936</v>
      </c>
    </row>
    <row r="241" spans="2:2">
      <c r="B241" s="42" t="s">
        <v>937</v>
      </c>
    </row>
    <row r="242" spans="2:2">
      <c r="B242" s="42" t="s">
        <v>938</v>
      </c>
    </row>
    <row r="243" spans="2:2">
      <c r="B243" s="42" t="s">
        <v>939</v>
      </c>
    </row>
    <row r="244" spans="2:2">
      <c r="B244" s="42" t="s">
        <v>940</v>
      </c>
    </row>
    <row r="245" spans="2:2">
      <c r="B245" s="42" t="s">
        <v>941</v>
      </c>
    </row>
    <row r="246" spans="2:2">
      <c r="B246" s="42" t="s">
        <v>942</v>
      </c>
    </row>
    <row r="247" spans="2:2">
      <c r="B247" s="42" t="s">
        <v>943</v>
      </c>
    </row>
    <row r="248" spans="2:2">
      <c r="B248" s="42" t="s">
        <v>944</v>
      </c>
    </row>
    <row r="249" spans="2:2">
      <c r="B249" s="42" t="s">
        <v>945</v>
      </c>
    </row>
    <row r="251" spans="2:2">
      <c r="B251" s="42" t="s">
        <v>946</v>
      </c>
    </row>
    <row r="252" spans="2:2">
      <c r="B252" s="42" t="s">
        <v>947</v>
      </c>
    </row>
    <row r="253" spans="2:2">
      <c r="B253" s="42" t="s">
        <v>948</v>
      </c>
    </row>
    <row r="254" spans="2:2">
      <c r="B254" s="42" t="s">
        <v>949</v>
      </c>
    </row>
    <row r="255" spans="2:2">
      <c r="B255" s="42" t="s">
        <v>950</v>
      </c>
    </row>
    <row r="256" spans="2:2">
      <c r="B256" s="42" t="s">
        <v>951</v>
      </c>
    </row>
    <row r="257" spans="2:2">
      <c r="B257" s="42" t="s">
        <v>952</v>
      </c>
    </row>
    <row r="258" spans="2:2">
      <c r="B258" s="42" t="s">
        <v>953</v>
      </c>
    </row>
    <row r="259" spans="2:2">
      <c r="B259" s="42" t="s">
        <v>954</v>
      </c>
    </row>
    <row r="260" spans="2:2">
      <c r="B260" s="42" t="s">
        <v>955</v>
      </c>
    </row>
    <row r="261" spans="2:2">
      <c r="B261" s="42" t="s">
        <v>956</v>
      </c>
    </row>
    <row r="262" spans="2:2">
      <c r="B262" s="42" t="s">
        <v>957</v>
      </c>
    </row>
    <row r="263" spans="2:2">
      <c r="B263" s="42" t="s">
        <v>958</v>
      </c>
    </row>
    <row r="264" spans="2:2">
      <c r="B264" s="42" t="s">
        <v>959</v>
      </c>
    </row>
    <row r="265" spans="2:2">
      <c r="B265" s="42" t="s">
        <v>960</v>
      </c>
    </row>
    <row r="266" spans="2:2">
      <c r="B266" s="42" t="s">
        <v>961</v>
      </c>
    </row>
    <row r="267" spans="2:2">
      <c r="B267" s="42" t="s">
        <v>962</v>
      </c>
    </row>
    <row r="269" spans="2:2">
      <c r="B269" s="42" t="s">
        <v>963</v>
      </c>
    </row>
    <row r="270" spans="2:2">
      <c r="B270" s="42" t="s">
        <v>964</v>
      </c>
    </row>
    <row r="271" spans="2:2">
      <c r="B271" s="42" t="s">
        <v>965</v>
      </c>
    </row>
    <row r="272" spans="2:2">
      <c r="B272" s="42" t="s">
        <v>966</v>
      </c>
    </row>
    <row r="273" spans="2:2">
      <c r="B273" s="42" t="s">
        <v>967</v>
      </c>
    </row>
    <row r="274" spans="2:2">
      <c r="B274" s="42" t="s">
        <v>968</v>
      </c>
    </row>
    <row r="275" spans="2:2">
      <c r="B275" s="42" t="s">
        <v>969</v>
      </c>
    </row>
    <row r="276" spans="2:2">
      <c r="B276" s="42" t="s">
        <v>970</v>
      </c>
    </row>
    <row r="277" spans="2:2">
      <c r="B277" s="42" t="s">
        <v>971</v>
      </c>
    </row>
    <row r="278" spans="2:2">
      <c r="B278" s="42" t="s">
        <v>972</v>
      </c>
    </row>
    <row r="279" spans="2:2">
      <c r="B279" s="42" t="s">
        <v>973</v>
      </c>
    </row>
    <row r="280" spans="2:2">
      <c r="B280" s="42" t="s">
        <v>974</v>
      </c>
    </row>
    <row r="281" spans="2:2">
      <c r="B281" s="42" t="s">
        <v>975</v>
      </c>
    </row>
    <row r="282" spans="2:2">
      <c r="B282" s="42" t="s">
        <v>976</v>
      </c>
    </row>
    <row r="283" spans="2:2">
      <c r="B283" s="42" t="s">
        <v>977</v>
      </c>
    </row>
    <row r="284" spans="2:2">
      <c r="B284" s="42" t="s">
        <v>978</v>
      </c>
    </row>
    <row r="285" spans="2:2">
      <c r="B285" s="42" t="s">
        <v>979</v>
      </c>
    </row>
    <row r="286" spans="2:2">
      <c r="B286" s="42" t="s">
        <v>980</v>
      </c>
    </row>
    <row r="287" spans="2:2">
      <c r="B287" s="42" t="s">
        <v>981</v>
      </c>
    </row>
    <row r="289" spans="2:2">
      <c r="B289" s="42" t="s">
        <v>982</v>
      </c>
    </row>
    <row r="290" spans="2:2">
      <c r="B290" s="42" t="s">
        <v>983</v>
      </c>
    </row>
    <row r="291" spans="2:2">
      <c r="B291" s="42" t="s">
        <v>984</v>
      </c>
    </row>
    <row r="292" spans="2:2">
      <c r="B292" s="42" t="s">
        <v>985</v>
      </c>
    </row>
    <row r="293" spans="2:2">
      <c r="B293" s="42" t="s">
        <v>986</v>
      </c>
    </row>
    <row r="294" spans="2:2">
      <c r="B294" s="42" t="s">
        <v>987</v>
      </c>
    </row>
    <row r="295" spans="2:2">
      <c r="B295" s="42" t="s">
        <v>988</v>
      </c>
    </row>
    <row r="296" spans="2:2">
      <c r="B296" s="42" t="s">
        <v>989</v>
      </c>
    </row>
    <row r="297" spans="2:2">
      <c r="B297" s="42" t="s">
        <v>990</v>
      </c>
    </row>
    <row r="298" spans="2:2">
      <c r="B298" s="42" t="s">
        <v>991</v>
      </c>
    </row>
    <row r="299" spans="2:2">
      <c r="B299" s="42" t="s">
        <v>992</v>
      </c>
    </row>
    <row r="300" spans="2:2">
      <c r="B300" s="42" t="s">
        <v>993</v>
      </c>
    </row>
    <row r="301" spans="2:2">
      <c r="B301" s="42" t="s">
        <v>994</v>
      </c>
    </row>
    <row r="303" spans="2:2">
      <c r="B303" s="42" t="s">
        <v>995</v>
      </c>
    </row>
    <row r="304" spans="2:2">
      <c r="B304" s="42" t="s">
        <v>996</v>
      </c>
    </row>
    <row r="305" spans="2:2">
      <c r="B305" s="42" t="s">
        <v>997</v>
      </c>
    </row>
    <row r="306" spans="2:2">
      <c r="B306" s="42" t="s">
        <v>998</v>
      </c>
    </row>
    <row r="307" spans="2:2">
      <c r="B307" s="42" t="s">
        <v>999</v>
      </c>
    </row>
    <row r="309" spans="2:2">
      <c r="B309" s="42" t="s">
        <v>1000</v>
      </c>
    </row>
    <row r="310" spans="2:2">
      <c r="B310" s="42" t="s">
        <v>1001</v>
      </c>
    </row>
    <row r="311" spans="2:2">
      <c r="B311" s="42" t="s">
        <v>1002</v>
      </c>
    </row>
    <row r="312" spans="2:2">
      <c r="B312" s="42" t="s">
        <v>1003</v>
      </c>
    </row>
    <row r="313" spans="2:2">
      <c r="B313" s="42" t="s">
        <v>1004</v>
      </c>
    </row>
    <row r="314" spans="2:2">
      <c r="B314" s="42" t="s">
        <v>1005</v>
      </c>
    </row>
    <row r="315" spans="2:2">
      <c r="B315" s="42" t="s">
        <v>1006</v>
      </c>
    </row>
    <row r="316" spans="2:2">
      <c r="B316" s="42" t="s">
        <v>1007</v>
      </c>
    </row>
    <row r="317" spans="2:2">
      <c r="B317" s="42" t="s">
        <v>1008</v>
      </c>
    </row>
    <row r="318" spans="2:2">
      <c r="B318" s="42" t="s">
        <v>1009</v>
      </c>
    </row>
    <row r="319" spans="2:2">
      <c r="B319" s="42" t="s">
        <v>1010</v>
      </c>
    </row>
    <row r="320" spans="2:2">
      <c r="B320" s="42" t="s">
        <v>1011</v>
      </c>
    </row>
    <row r="321" spans="2:2">
      <c r="B321" s="42" t="s">
        <v>1012</v>
      </c>
    </row>
    <row r="322" spans="2:2">
      <c r="B322" s="42" t="s">
        <v>1013</v>
      </c>
    </row>
    <row r="323" spans="2:2">
      <c r="B323" s="42" t="s">
        <v>1014</v>
      </c>
    </row>
    <row r="324" spans="2:2">
      <c r="B324" s="42" t="s">
        <v>1015</v>
      </c>
    </row>
    <row r="325" spans="2:2">
      <c r="B325" s="42" t="s">
        <v>1016</v>
      </c>
    </row>
    <row r="326" spans="2:2">
      <c r="B326" s="42" t="s">
        <v>1017</v>
      </c>
    </row>
    <row r="327" spans="2:2">
      <c r="B327" s="42" t="s">
        <v>1018</v>
      </c>
    </row>
    <row r="328" spans="2:2">
      <c r="B328" s="42" t="s">
        <v>1019</v>
      </c>
    </row>
    <row r="329" spans="2:2">
      <c r="B329" s="42" t="s">
        <v>1020</v>
      </c>
    </row>
    <row r="330" spans="2:2">
      <c r="B330" s="42" t="s">
        <v>1021</v>
      </c>
    </row>
    <row r="331" spans="2:2">
      <c r="B331" s="42" t="s">
        <v>1022</v>
      </c>
    </row>
    <row r="332" spans="2:2">
      <c r="B332" s="42" t="s">
        <v>1023</v>
      </c>
    </row>
    <row r="333" spans="2:2">
      <c r="B333" s="42" t="s">
        <v>1024</v>
      </c>
    </row>
    <row r="334" spans="2:2">
      <c r="B334" s="42" t="s">
        <v>1025</v>
      </c>
    </row>
    <row r="335" spans="2:2">
      <c r="B335" s="42" t="s">
        <v>1026</v>
      </c>
    </row>
    <row r="336" spans="2:2">
      <c r="B336" s="42" t="s">
        <v>1027</v>
      </c>
    </row>
    <row r="337" spans="2:2">
      <c r="B337" s="42" t="s">
        <v>1028</v>
      </c>
    </row>
    <row r="338" spans="2:2">
      <c r="B338" s="42" t="s">
        <v>1029</v>
      </c>
    </row>
    <row r="339" spans="2:2">
      <c r="B339" s="42" t="s">
        <v>1030</v>
      </c>
    </row>
    <row r="340" spans="2:2">
      <c r="B340" s="42" t="s">
        <v>1031</v>
      </c>
    </row>
    <row r="341" spans="2:2">
      <c r="B341" s="42" t="s">
        <v>1032</v>
      </c>
    </row>
    <row r="342" spans="2:2">
      <c r="B342" s="42" t="s">
        <v>1033</v>
      </c>
    </row>
    <row r="344" spans="2:2">
      <c r="B344" s="42" t="s">
        <v>1034</v>
      </c>
    </row>
    <row r="345" spans="2:2">
      <c r="B345" s="42" t="s">
        <v>1035</v>
      </c>
    </row>
    <row r="346" spans="2:2">
      <c r="B346" s="42" t="s">
        <v>1036</v>
      </c>
    </row>
    <row r="347" spans="2:2">
      <c r="B347" s="42" t="s">
        <v>1037</v>
      </c>
    </row>
    <row r="348" spans="2:2">
      <c r="B348" s="42" t="s">
        <v>1038</v>
      </c>
    </row>
    <row r="349" spans="2:2">
      <c r="B349" s="42" t="s">
        <v>1039</v>
      </c>
    </row>
    <row r="350" spans="2:2">
      <c r="B350" s="42" t="s">
        <v>1040</v>
      </c>
    </row>
    <row r="351" spans="2:2">
      <c r="B351" s="42" t="s">
        <v>1041</v>
      </c>
    </row>
    <row r="352" spans="2:2">
      <c r="B352" s="42" t="s">
        <v>1042</v>
      </c>
    </row>
    <row r="353" spans="2:2">
      <c r="B353" s="42" t="s">
        <v>1043</v>
      </c>
    </row>
    <row r="354" spans="2:2">
      <c r="B354" s="42" t="s">
        <v>1044</v>
      </c>
    </row>
    <row r="355" spans="2:2">
      <c r="B355" s="42" t="s">
        <v>1045</v>
      </c>
    </row>
    <row r="357" spans="2:2">
      <c r="B357" s="42" t="s">
        <v>1046</v>
      </c>
    </row>
    <row r="358" spans="2:2">
      <c r="B358" s="42" t="s">
        <v>1047</v>
      </c>
    </row>
    <row r="359" spans="2:2">
      <c r="B359" s="42" t="s">
        <v>1048</v>
      </c>
    </row>
    <row r="360" spans="2:2">
      <c r="B360" s="42" t="s">
        <v>1049</v>
      </c>
    </row>
    <row r="361" spans="2:2">
      <c r="B361" s="42" t="s">
        <v>1050</v>
      </c>
    </row>
    <row r="362" spans="2:2">
      <c r="B362" s="42" t="s">
        <v>1051</v>
      </c>
    </row>
    <row r="363" spans="2:2">
      <c r="B363" s="42" t="s">
        <v>1052</v>
      </c>
    </row>
    <row r="364" spans="2:2">
      <c r="B364" s="42" t="s">
        <v>1053</v>
      </c>
    </row>
    <row r="365" spans="2:2">
      <c r="B365" s="42" t="s">
        <v>1054</v>
      </c>
    </row>
    <row r="366" spans="2:2">
      <c r="B366" s="42" t="s">
        <v>1055</v>
      </c>
    </row>
    <row r="367" spans="2:2">
      <c r="B367" s="42" t="s">
        <v>1056</v>
      </c>
    </row>
    <row r="368" spans="2:2">
      <c r="B368" s="42" t="s">
        <v>1057</v>
      </c>
    </row>
    <row r="369" spans="2:2">
      <c r="B369" s="42" t="s">
        <v>1058</v>
      </c>
    </row>
    <row r="370" spans="2:2">
      <c r="B370" s="42" t="s">
        <v>1059</v>
      </c>
    </row>
    <row r="371" spans="2:2">
      <c r="B371" s="42" t="s">
        <v>1060</v>
      </c>
    </row>
    <row r="372" spans="2:2">
      <c r="B372" s="42" t="s">
        <v>1061</v>
      </c>
    </row>
    <row r="373" spans="2:2">
      <c r="B373" s="42" t="s">
        <v>1062</v>
      </c>
    </row>
    <row r="374" spans="2:2">
      <c r="B374" s="42" t="s">
        <v>1063</v>
      </c>
    </row>
    <row r="375" spans="2:2">
      <c r="B375" s="42" t="s">
        <v>1064</v>
      </c>
    </row>
    <row r="376" spans="2:2">
      <c r="B376" s="42" t="s">
        <v>1065</v>
      </c>
    </row>
    <row r="377" spans="2:2">
      <c r="B377" s="42" t="s">
        <v>1066</v>
      </c>
    </row>
    <row r="378" spans="2:2">
      <c r="B378" s="42" t="s">
        <v>1067</v>
      </c>
    </row>
    <row r="379" spans="2:2">
      <c r="B379" s="42" t="s">
        <v>1068</v>
      </c>
    </row>
    <row r="380" spans="2:2">
      <c r="B380" s="42" t="s">
        <v>1069</v>
      </c>
    </row>
    <row r="381" spans="2:2">
      <c r="B381" s="42" t="s">
        <v>1070</v>
      </c>
    </row>
    <row r="382" spans="2:2">
      <c r="B382" s="42" t="s">
        <v>1071</v>
      </c>
    </row>
    <row r="383" spans="2:2">
      <c r="B383" s="42" t="s">
        <v>1072</v>
      </c>
    </row>
    <row r="384" spans="2:2">
      <c r="B384" s="42" t="s">
        <v>1073</v>
      </c>
    </row>
    <row r="385" spans="2:2">
      <c r="B385" s="42" t="s">
        <v>1074</v>
      </c>
    </row>
    <row r="386" spans="2:2">
      <c r="B386" s="42" t="s">
        <v>1075</v>
      </c>
    </row>
    <row r="387" spans="2:2">
      <c r="B387" s="42" t="s">
        <v>1076</v>
      </c>
    </row>
    <row r="388" spans="2:2">
      <c r="B388" s="42" t="s">
        <v>1077</v>
      </c>
    </row>
    <row r="389" spans="2:2">
      <c r="B389" s="42" t="s">
        <v>1078</v>
      </c>
    </row>
    <row r="390" spans="2:2">
      <c r="B390" s="42" t="s">
        <v>1079</v>
      </c>
    </row>
    <row r="391" spans="2:2">
      <c r="B391" s="42" t="s">
        <v>1080</v>
      </c>
    </row>
    <row r="392" spans="2:2">
      <c r="B392" s="42" t="s">
        <v>1081</v>
      </c>
    </row>
    <row r="394" spans="2:2">
      <c r="B394" s="42" t="s">
        <v>1082</v>
      </c>
    </row>
    <row r="395" spans="2:2">
      <c r="B395" s="42" t="s">
        <v>1083</v>
      </c>
    </row>
    <row r="396" spans="2:2">
      <c r="B396" s="42" t="s">
        <v>1084</v>
      </c>
    </row>
    <row r="397" spans="2:2">
      <c r="B397" s="42" t="s">
        <v>1085</v>
      </c>
    </row>
    <row r="398" spans="2:2">
      <c r="B398" s="42" t="s">
        <v>1086</v>
      </c>
    </row>
    <row r="399" spans="2:2">
      <c r="B399" s="42" t="s">
        <v>1087</v>
      </c>
    </row>
    <row r="400" spans="2:2">
      <c r="B400" s="42" t="s">
        <v>1088</v>
      </c>
    </row>
    <row r="401" spans="2:2">
      <c r="B401" s="42" t="s">
        <v>1089</v>
      </c>
    </row>
    <row r="402" spans="2:2">
      <c r="B402" s="42" t="s">
        <v>1090</v>
      </c>
    </row>
    <row r="403" spans="2:2">
      <c r="B403" s="42" t="s">
        <v>1091</v>
      </c>
    </row>
    <row r="404" spans="2:2">
      <c r="B404" s="42" t="s">
        <v>1092</v>
      </c>
    </row>
    <row r="406" spans="2:2">
      <c r="B406" s="42" t="s">
        <v>1093</v>
      </c>
    </row>
    <row r="407" spans="2:2">
      <c r="B407" s="42" t="s">
        <v>1094</v>
      </c>
    </row>
    <row r="408" spans="2:2">
      <c r="B408" s="42" t="s">
        <v>1095</v>
      </c>
    </row>
    <row r="410" spans="2:2">
      <c r="B410" s="42" t="s">
        <v>1096</v>
      </c>
    </row>
    <row r="411" spans="2:2">
      <c r="B411" s="42" t="s">
        <v>1097</v>
      </c>
    </row>
    <row r="412" spans="2:2">
      <c r="B412" s="42" t="s">
        <v>1098</v>
      </c>
    </row>
    <row r="414" spans="2:2">
      <c r="B414" s="42" t="s">
        <v>1099</v>
      </c>
    </row>
    <row r="415" spans="2:2">
      <c r="B415" s="42" t="s">
        <v>1100</v>
      </c>
    </row>
    <row r="416" spans="2:2">
      <c r="B416" s="42" t="s">
        <v>1101</v>
      </c>
    </row>
    <row r="417" spans="2:2">
      <c r="B417" s="42" t="s">
        <v>1102</v>
      </c>
    </row>
    <row r="418" spans="2:2">
      <c r="B418" s="42" t="s">
        <v>1103</v>
      </c>
    </row>
    <row r="419" spans="2:2">
      <c r="B419" s="42" t="s">
        <v>1104</v>
      </c>
    </row>
    <row r="420" spans="2:2">
      <c r="B420" s="42" t="s">
        <v>1105</v>
      </c>
    </row>
    <row r="421" spans="2:2">
      <c r="B421" s="42" t="s">
        <v>1106</v>
      </c>
    </row>
    <row r="422" spans="2:2">
      <c r="B422" s="42" t="s">
        <v>1107</v>
      </c>
    </row>
    <row r="423" spans="2:2">
      <c r="B423" s="42" t="s">
        <v>1108</v>
      </c>
    </row>
    <row r="424" spans="2:2">
      <c r="B424" s="42" t="s">
        <v>1109</v>
      </c>
    </row>
    <row r="425" spans="2:2">
      <c r="B425" s="42" t="s">
        <v>1110</v>
      </c>
    </row>
    <row r="426" spans="2:2">
      <c r="B426" s="42" t="s">
        <v>1111</v>
      </c>
    </row>
    <row r="428" spans="2:2">
      <c r="B428" s="42" t="s">
        <v>1112</v>
      </c>
    </row>
    <row r="429" spans="2:2">
      <c r="B429" s="42" t="s">
        <v>1113</v>
      </c>
    </row>
    <row r="431" spans="2:2">
      <c r="B431" s="42" t="s">
        <v>1114</v>
      </c>
    </row>
    <row r="432" spans="2:2">
      <c r="B432" s="42" t="s">
        <v>1115</v>
      </c>
    </row>
    <row r="433" spans="2:2">
      <c r="B433" s="42" t="s">
        <v>1116</v>
      </c>
    </row>
    <row r="434" spans="2:2">
      <c r="B434" s="42" t="s">
        <v>1117</v>
      </c>
    </row>
    <row r="435" spans="2:2">
      <c r="B435" s="42" t="s">
        <v>1118</v>
      </c>
    </row>
  </sheetData>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49517-857A-49E8-B7E7-FD4449766657}">
  <sheetPr codeName="Tabelle16"/>
  <dimension ref="A1:S106"/>
  <sheetViews>
    <sheetView workbookViewId="0"/>
  </sheetViews>
  <sheetFormatPr baseColWidth="10" defaultRowHeight="15"/>
  <cols>
    <col min="1" max="3" width="11" style="167"/>
    <col min="4" max="4" width="11" style="168"/>
    <col min="5" max="5" width="11" style="167"/>
    <col min="6" max="6" width="11" style="168"/>
    <col min="7" max="14" width="11" style="167"/>
    <col min="15" max="15" width="11" style="169"/>
    <col min="16" max="16" width="11" style="167"/>
    <col min="17" max="17" width="11" style="170"/>
    <col min="18" max="18" width="11" style="167"/>
    <col min="19" max="19" width="20.75" style="167" customWidth="1"/>
    <col min="20" max="16384" width="11" style="167"/>
  </cols>
  <sheetData>
    <row r="1" spans="1:19">
      <c r="A1" s="167" t="s">
        <v>1223</v>
      </c>
      <c r="E1" s="167" t="s">
        <v>1224</v>
      </c>
      <c r="J1" s="167" t="s">
        <v>1225</v>
      </c>
      <c r="M1" s="167" t="s">
        <v>1226</v>
      </c>
    </row>
    <row r="2" spans="1:19">
      <c r="A2" s="167" t="s">
        <v>1227</v>
      </c>
      <c r="E2" s="167" t="s">
        <v>1228</v>
      </c>
      <c r="J2" s="167" t="s">
        <v>1229</v>
      </c>
      <c r="M2" s="167" t="s">
        <v>1230</v>
      </c>
    </row>
    <row r="4" spans="1:19">
      <c r="A4" s="167" t="s">
        <v>1231</v>
      </c>
      <c r="H4" s="167">
        <v>704324</v>
      </c>
    </row>
    <row r="5" spans="1:19">
      <c r="A5" s="167" t="s">
        <v>1232</v>
      </c>
      <c r="H5" s="167">
        <v>180</v>
      </c>
    </row>
    <row r="7" spans="1:19">
      <c r="A7" s="167" t="s">
        <v>1233</v>
      </c>
      <c r="G7" s="167" t="s">
        <v>1234</v>
      </c>
    </row>
    <row r="8" spans="1:19">
      <c r="A8" s="167" t="s">
        <v>1235</v>
      </c>
      <c r="G8" s="167" t="s">
        <v>1236</v>
      </c>
    </row>
    <row r="11" spans="1:19">
      <c r="C11" s="167" t="s">
        <v>1237</v>
      </c>
      <c r="D11" s="168" t="s">
        <v>1238</v>
      </c>
      <c r="F11" s="168" t="s">
        <v>1239</v>
      </c>
      <c r="I11" s="167" t="s">
        <v>1240</v>
      </c>
      <c r="J11" s="167" t="s">
        <v>1237</v>
      </c>
      <c r="K11" s="167" t="s">
        <v>1241</v>
      </c>
      <c r="L11" s="167" t="s">
        <v>1242</v>
      </c>
      <c r="M11" s="167">
        <v>-1</v>
      </c>
      <c r="N11" s="167" t="s">
        <v>1243</v>
      </c>
      <c r="O11" s="169" t="s">
        <v>1244</v>
      </c>
      <c r="P11" s="167" t="s">
        <v>1245</v>
      </c>
      <c r="Q11" s="170" t="s">
        <v>1246</v>
      </c>
      <c r="R11" s="167" t="s">
        <v>1247</v>
      </c>
      <c r="S11" s="167" t="s">
        <v>1248</v>
      </c>
    </row>
    <row r="13" spans="1:19">
      <c r="C13" s="167">
        <v>584966</v>
      </c>
      <c r="D13" s="168" t="s">
        <v>1249</v>
      </c>
      <c r="F13" s="168" t="s">
        <v>1249</v>
      </c>
      <c r="I13" s="167" t="s">
        <v>1250</v>
      </c>
      <c r="J13" s="167" t="s">
        <v>1251</v>
      </c>
      <c r="K13" s="171">
        <v>43980</v>
      </c>
      <c r="L13" s="171">
        <v>43997</v>
      </c>
      <c r="N13" s="173"/>
      <c r="O13" s="172" t="s">
        <v>1252</v>
      </c>
      <c r="P13" s="167" t="s">
        <v>1253</v>
      </c>
      <c r="Q13" s="172" t="s">
        <v>1252</v>
      </c>
      <c r="R13" s="167" t="s">
        <v>1253</v>
      </c>
      <c r="S13" s="167" t="s">
        <v>1254</v>
      </c>
    </row>
    <row r="14" spans="1:19">
      <c r="C14" s="167">
        <v>584343</v>
      </c>
      <c r="D14" s="168" t="s">
        <v>1255</v>
      </c>
      <c r="F14" s="168" t="s">
        <v>1255</v>
      </c>
      <c r="I14" s="167" t="s">
        <v>1250</v>
      </c>
      <c r="J14" s="167" t="s">
        <v>1251</v>
      </c>
      <c r="K14" s="171">
        <v>43983</v>
      </c>
      <c r="L14" s="171">
        <v>43995</v>
      </c>
      <c r="N14" s="173"/>
      <c r="O14" s="172" t="s">
        <v>1256</v>
      </c>
      <c r="P14" s="167" t="s">
        <v>1253</v>
      </c>
      <c r="Q14" s="172" t="s">
        <v>1256</v>
      </c>
      <c r="R14" s="167" t="s">
        <v>1253</v>
      </c>
      <c r="S14" s="167" t="s">
        <v>1257</v>
      </c>
    </row>
    <row r="15" spans="1:19">
      <c r="C15" s="167">
        <v>584364</v>
      </c>
      <c r="D15" s="168" t="s">
        <v>1258</v>
      </c>
      <c r="F15" s="168" t="s">
        <v>1258</v>
      </c>
      <c r="I15" s="167" t="s">
        <v>1250</v>
      </c>
      <c r="J15" s="167" t="s">
        <v>1251</v>
      </c>
      <c r="K15" s="171">
        <v>43983</v>
      </c>
      <c r="L15" s="171">
        <v>43994</v>
      </c>
      <c r="N15" s="173"/>
      <c r="O15" s="172" t="s">
        <v>1259</v>
      </c>
      <c r="P15" s="167" t="s">
        <v>1253</v>
      </c>
      <c r="Q15" s="172" t="s">
        <v>1259</v>
      </c>
      <c r="R15" s="167" t="s">
        <v>1253</v>
      </c>
      <c r="S15" s="167" t="s">
        <v>1260</v>
      </c>
    </row>
    <row r="16" spans="1:19">
      <c r="C16" s="167">
        <v>584794</v>
      </c>
      <c r="D16" s="168" t="s">
        <v>1261</v>
      </c>
      <c r="F16" s="168" t="s">
        <v>1261</v>
      </c>
      <c r="I16" s="167" t="s">
        <v>1250</v>
      </c>
      <c r="J16" s="167" t="s">
        <v>1251</v>
      </c>
      <c r="K16" s="171">
        <v>43983</v>
      </c>
      <c r="L16" s="171">
        <v>43997</v>
      </c>
      <c r="N16" s="173"/>
      <c r="O16" s="172" t="s">
        <v>1303</v>
      </c>
      <c r="P16" s="167" t="s">
        <v>1253</v>
      </c>
      <c r="Q16" s="172" t="s">
        <v>1303</v>
      </c>
      <c r="R16" s="167" t="s">
        <v>1253</v>
      </c>
      <c r="S16" s="167" t="s">
        <v>1262</v>
      </c>
    </row>
    <row r="17" spans="3:19">
      <c r="C17" s="167">
        <v>584630</v>
      </c>
      <c r="D17" s="168">
        <v>584630</v>
      </c>
      <c r="F17" s="168">
        <v>584630</v>
      </c>
      <c r="I17" s="167" t="s">
        <v>1263</v>
      </c>
      <c r="J17" s="167" t="s">
        <v>1251</v>
      </c>
      <c r="K17" s="171">
        <v>43984</v>
      </c>
      <c r="L17" s="171">
        <v>44012</v>
      </c>
      <c r="N17" s="173"/>
      <c r="O17" s="172" t="s">
        <v>1264</v>
      </c>
      <c r="P17" s="167" t="s">
        <v>1253</v>
      </c>
      <c r="Q17" s="172" t="s">
        <v>1264</v>
      </c>
      <c r="R17" s="167" t="s">
        <v>1253</v>
      </c>
      <c r="S17" s="167" t="s">
        <v>1265</v>
      </c>
    </row>
    <row r="18" spans="3:19">
      <c r="C18" s="167">
        <v>584633</v>
      </c>
      <c r="D18" s="168">
        <v>584633</v>
      </c>
      <c r="F18" s="168">
        <v>584633</v>
      </c>
      <c r="I18" s="167" t="s">
        <v>1263</v>
      </c>
      <c r="J18" s="167" t="s">
        <v>1251</v>
      </c>
      <c r="K18" s="171">
        <v>43984</v>
      </c>
      <c r="L18" s="171">
        <v>44012</v>
      </c>
      <c r="N18" s="173"/>
      <c r="O18" s="172" t="s">
        <v>1304</v>
      </c>
      <c r="P18" s="167" t="s">
        <v>1253</v>
      </c>
      <c r="Q18" s="172" t="s">
        <v>1304</v>
      </c>
      <c r="R18" s="167" t="s">
        <v>1253</v>
      </c>
      <c r="S18" s="167" t="s">
        <v>1265</v>
      </c>
    </row>
    <row r="19" spans="3:19">
      <c r="C19" s="167">
        <v>584639</v>
      </c>
      <c r="D19" s="168">
        <v>584639</v>
      </c>
      <c r="F19" s="168">
        <v>584639</v>
      </c>
      <c r="I19" s="167" t="s">
        <v>1263</v>
      </c>
      <c r="J19" s="167" t="s">
        <v>1251</v>
      </c>
      <c r="K19" s="171">
        <v>43984</v>
      </c>
      <c r="L19" s="171">
        <v>44012</v>
      </c>
      <c r="N19" s="173"/>
      <c r="O19" s="172" t="s">
        <v>1266</v>
      </c>
      <c r="P19" s="167" t="s">
        <v>1253</v>
      </c>
      <c r="Q19" s="172" t="s">
        <v>1266</v>
      </c>
      <c r="R19" s="167" t="s">
        <v>1253</v>
      </c>
      <c r="S19" s="167" t="s">
        <v>1265</v>
      </c>
    </row>
    <row r="20" spans="3:19">
      <c r="C20" s="167">
        <v>584675</v>
      </c>
      <c r="D20" s="168">
        <v>584675</v>
      </c>
      <c r="F20" s="168">
        <v>584675</v>
      </c>
      <c r="I20" s="167" t="s">
        <v>1263</v>
      </c>
      <c r="J20" s="167" t="s">
        <v>1251</v>
      </c>
      <c r="K20" s="171">
        <v>43984</v>
      </c>
      <c r="L20" s="171">
        <v>44012</v>
      </c>
      <c r="N20" s="173"/>
      <c r="O20" s="172" t="s">
        <v>1305</v>
      </c>
      <c r="P20" s="167" t="s">
        <v>1253</v>
      </c>
      <c r="Q20" s="172" t="s">
        <v>1305</v>
      </c>
      <c r="R20" s="167" t="s">
        <v>1253</v>
      </c>
      <c r="S20" s="167" t="s">
        <v>1265</v>
      </c>
    </row>
    <row r="21" spans="3:19">
      <c r="C21" s="167">
        <v>584674</v>
      </c>
      <c r="D21" s="168">
        <v>584674</v>
      </c>
      <c r="F21" s="168">
        <v>584674</v>
      </c>
      <c r="I21" s="167" t="s">
        <v>1263</v>
      </c>
      <c r="J21" s="167" t="s">
        <v>1251</v>
      </c>
      <c r="K21" s="171">
        <v>43984</v>
      </c>
      <c r="L21" s="171">
        <v>44012</v>
      </c>
      <c r="N21" s="173"/>
      <c r="O21" s="172" t="s">
        <v>1267</v>
      </c>
      <c r="P21" s="167" t="s">
        <v>1253</v>
      </c>
      <c r="Q21" s="172" t="s">
        <v>1267</v>
      </c>
      <c r="R21" s="167" t="s">
        <v>1253</v>
      </c>
      <c r="S21" s="167" t="s">
        <v>1265</v>
      </c>
    </row>
    <row r="22" spans="3:19">
      <c r="C22" s="167">
        <v>584683</v>
      </c>
      <c r="D22" s="168">
        <v>584683</v>
      </c>
      <c r="F22" s="168">
        <v>584683</v>
      </c>
      <c r="I22" s="167" t="s">
        <v>1263</v>
      </c>
      <c r="J22" s="167" t="s">
        <v>1251</v>
      </c>
      <c r="K22" s="171">
        <v>43984</v>
      </c>
      <c r="L22" s="171">
        <v>44012</v>
      </c>
      <c r="N22" s="173"/>
      <c r="O22" s="172" t="s">
        <v>1306</v>
      </c>
      <c r="P22" s="167" t="s">
        <v>1253</v>
      </c>
      <c r="Q22" s="172" t="s">
        <v>1306</v>
      </c>
      <c r="R22" s="167" t="s">
        <v>1253</v>
      </c>
      <c r="S22" s="167" t="s">
        <v>1265</v>
      </c>
    </row>
    <row r="23" spans="3:19">
      <c r="C23" s="167">
        <v>584670</v>
      </c>
      <c r="D23" s="168">
        <v>584670</v>
      </c>
      <c r="F23" s="168">
        <v>584670</v>
      </c>
      <c r="I23" s="167" t="s">
        <v>1263</v>
      </c>
      <c r="J23" s="167" t="s">
        <v>1251</v>
      </c>
      <c r="K23" s="171">
        <v>43984</v>
      </c>
      <c r="L23" s="171">
        <v>44012</v>
      </c>
      <c r="N23" s="173"/>
      <c r="O23" s="172" t="s">
        <v>1268</v>
      </c>
      <c r="P23" s="167" t="s">
        <v>1253</v>
      </c>
      <c r="Q23" s="172" t="s">
        <v>1268</v>
      </c>
      <c r="R23" s="167" t="s">
        <v>1253</v>
      </c>
      <c r="S23" s="167" t="s">
        <v>1265</v>
      </c>
    </row>
    <row r="24" spans="3:19">
      <c r="C24" s="167">
        <v>584605</v>
      </c>
      <c r="D24" s="168">
        <v>584605</v>
      </c>
      <c r="F24" s="168">
        <v>584605</v>
      </c>
      <c r="I24" s="167" t="s">
        <v>1263</v>
      </c>
      <c r="J24" s="167" t="s">
        <v>1251</v>
      </c>
      <c r="K24" s="171">
        <v>43984</v>
      </c>
      <c r="L24" s="171">
        <v>44012</v>
      </c>
      <c r="N24" s="173"/>
      <c r="O24" s="172" t="s">
        <v>1269</v>
      </c>
      <c r="P24" s="167" t="s">
        <v>1253</v>
      </c>
      <c r="Q24" s="172" t="s">
        <v>1269</v>
      </c>
      <c r="R24" s="167" t="s">
        <v>1253</v>
      </c>
      <c r="S24" s="167" t="s">
        <v>1265</v>
      </c>
    </row>
    <row r="25" spans="3:19">
      <c r="C25" s="167">
        <v>584627</v>
      </c>
      <c r="D25" s="168">
        <v>584627</v>
      </c>
      <c r="F25" s="168">
        <v>584627</v>
      </c>
      <c r="I25" s="167" t="s">
        <v>1263</v>
      </c>
      <c r="J25" s="167" t="s">
        <v>1251</v>
      </c>
      <c r="K25" s="171">
        <v>43984</v>
      </c>
      <c r="L25" s="171">
        <v>44012</v>
      </c>
      <c r="N25" s="173"/>
      <c r="O25" s="172" t="s">
        <v>1307</v>
      </c>
      <c r="P25" s="167" t="s">
        <v>1253</v>
      </c>
      <c r="Q25" s="172" t="s">
        <v>1307</v>
      </c>
      <c r="R25" s="167" t="s">
        <v>1253</v>
      </c>
      <c r="S25" s="167" t="s">
        <v>1265</v>
      </c>
    </row>
    <row r="26" spans="3:19">
      <c r="C26" s="167">
        <v>584624</v>
      </c>
      <c r="D26" s="168">
        <v>584624</v>
      </c>
      <c r="F26" s="168">
        <v>584624</v>
      </c>
      <c r="I26" s="167" t="s">
        <v>1263</v>
      </c>
      <c r="J26" s="167" t="s">
        <v>1251</v>
      </c>
      <c r="K26" s="171">
        <v>43984</v>
      </c>
      <c r="L26" s="171">
        <v>44012</v>
      </c>
      <c r="N26" s="173"/>
      <c r="O26" s="172" t="s">
        <v>1308</v>
      </c>
      <c r="P26" s="167" t="s">
        <v>1253</v>
      </c>
      <c r="Q26" s="172" t="s">
        <v>1308</v>
      </c>
      <c r="R26" s="167" t="s">
        <v>1253</v>
      </c>
      <c r="S26" s="167" t="s">
        <v>1265</v>
      </c>
    </row>
    <row r="27" spans="3:19">
      <c r="C27" s="167">
        <v>584509</v>
      </c>
      <c r="D27" s="168" t="s">
        <v>1270</v>
      </c>
      <c r="F27" s="168" t="s">
        <v>1270</v>
      </c>
      <c r="I27" s="167" t="s">
        <v>1250</v>
      </c>
      <c r="J27" s="167" t="s">
        <v>1251</v>
      </c>
      <c r="K27" s="171">
        <v>43984</v>
      </c>
      <c r="L27" s="171">
        <v>43991</v>
      </c>
      <c r="N27" s="173"/>
      <c r="O27" s="172" t="s">
        <v>1309</v>
      </c>
      <c r="P27" s="167" t="s">
        <v>1253</v>
      </c>
      <c r="Q27" s="172" t="s">
        <v>1309</v>
      </c>
      <c r="R27" s="167" t="s">
        <v>1253</v>
      </c>
      <c r="S27" s="167" t="s">
        <v>1271</v>
      </c>
    </row>
    <row r="28" spans="3:19">
      <c r="C28" s="167">
        <v>584510</v>
      </c>
      <c r="D28" s="168" t="s">
        <v>1272</v>
      </c>
      <c r="F28" s="168" t="s">
        <v>1272</v>
      </c>
      <c r="I28" s="167" t="s">
        <v>1250</v>
      </c>
      <c r="J28" s="167" t="s">
        <v>1251</v>
      </c>
      <c r="K28" s="171">
        <v>43984</v>
      </c>
      <c r="L28" s="171">
        <v>43991</v>
      </c>
      <c r="N28" s="173"/>
      <c r="O28" s="172" t="s">
        <v>1273</v>
      </c>
      <c r="P28" s="167" t="s">
        <v>1253</v>
      </c>
      <c r="Q28" s="172" t="s">
        <v>1273</v>
      </c>
      <c r="R28" s="167" t="s">
        <v>1253</v>
      </c>
      <c r="S28" s="167" t="s">
        <v>1274</v>
      </c>
    </row>
    <row r="29" spans="3:19">
      <c r="C29" s="167">
        <v>584542</v>
      </c>
      <c r="D29" s="168" t="s">
        <v>1275</v>
      </c>
      <c r="F29" s="168" t="s">
        <v>1275</v>
      </c>
      <c r="I29" s="167" t="s">
        <v>1250</v>
      </c>
      <c r="J29" s="167" t="s">
        <v>1251</v>
      </c>
      <c r="K29" s="171">
        <v>43984</v>
      </c>
      <c r="L29" s="171">
        <v>43994</v>
      </c>
      <c r="N29" s="173"/>
      <c r="O29" s="172" t="s">
        <v>1276</v>
      </c>
      <c r="P29" s="167" t="s">
        <v>1253</v>
      </c>
      <c r="Q29" s="172" t="s">
        <v>1276</v>
      </c>
      <c r="R29" s="167" t="s">
        <v>1253</v>
      </c>
      <c r="S29" s="167" t="s">
        <v>1277</v>
      </c>
    </row>
    <row r="30" spans="3:19">
      <c r="C30" s="167">
        <v>584810</v>
      </c>
      <c r="D30" s="168">
        <v>584810</v>
      </c>
      <c r="F30" s="168">
        <v>584810</v>
      </c>
      <c r="I30" s="167" t="s">
        <v>1263</v>
      </c>
      <c r="J30" s="167" t="s">
        <v>1251</v>
      </c>
      <c r="K30" s="171">
        <v>43988</v>
      </c>
      <c r="L30" s="171">
        <v>44004</v>
      </c>
      <c r="N30" s="173"/>
      <c r="O30" s="172" t="s">
        <v>1310</v>
      </c>
      <c r="P30" s="167" t="s">
        <v>1253</v>
      </c>
      <c r="Q30" s="172" t="s">
        <v>1310</v>
      </c>
      <c r="R30" s="167" t="s">
        <v>1253</v>
      </c>
      <c r="S30" s="167" t="s">
        <v>1265</v>
      </c>
    </row>
    <row r="31" spans="3:19">
      <c r="C31" s="167">
        <v>584940</v>
      </c>
      <c r="D31" s="168">
        <v>584940</v>
      </c>
      <c r="F31" s="168">
        <v>584940</v>
      </c>
      <c r="I31" s="167" t="s">
        <v>1263</v>
      </c>
      <c r="J31" s="167" t="s">
        <v>1251</v>
      </c>
      <c r="K31" s="171">
        <v>43989</v>
      </c>
      <c r="L31" s="171">
        <v>44012</v>
      </c>
      <c r="N31" s="173"/>
      <c r="O31" s="172" t="s">
        <v>1311</v>
      </c>
      <c r="P31" s="167" t="s">
        <v>1253</v>
      </c>
      <c r="Q31" s="172" t="s">
        <v>1311</v>
      </c>
      <c r="R31" s="167" t="s">
        <v>1253</v>
      </c>
      <c r="S31" s="167" t="s">
        <v>1278</v>
      </c>
    </row>
    <row r="32" spans="3:19">
      <c r="C32" s="167">
        <v>584939</v>
      </c>
      <c r="D32" s="168" t="s">
        <v>1279</v>
      </c>
      <c r="F32" s="168" t="s">
        <v>1279</v>
      </c>
      <c r="I32" s="167" t="s">
        <v>1250</v>
      </c>
      <c r="J32" s="167" t="s">
        <v>1251</v>
      </c>
      <c r="K32" s="171">
        <v>43989</v>
      </c>
      <c r="L32" s="171">
        <v>43997</v>
      </c>
      <c r="N32" s="173"/>
      <c r="O32" s="172" t="s">
        <v>1280</v>
      </c>
      <c r="P32" s="167" t="s">
        <v>1253</v>
      </c>
      <c r="Q32" s="172" t="s">
        <v>1280</v>
      </c>
      <c r="R32" s="167" t="s">
        <v>1253</v>
      </c>
      <c r="S32" s="167" t="s">
        <v>1281</v>
      </c>
    </row>
    <row r="33" spans="2:19">
      <c r="C33" s="167">
        <v>584832</v>
      </c>
      <c r="D33" s="168">
        <v>584832</v>
      </c>
      <c r="F33" s="168">
        <v>584832</v>
      </c>
      <c r="I33" s="167" t="s">
        <v>1263</v>
      </c>
      <c r="J33" s="167" t="s">
        <v>1251</v>
      </c>
      <c r="K33" s="171">
        <v>43989</v>
      </c>
      <c r="L33" s="171">
        <v>44004</v>
      </c>
      <c r="N33" s="173"/>
      <c r="O33" s="172" t="s">
        <v>1282</v>
      </c>
      <c r="P33" s="167" t="s">
        <v>1253</v>
      </c>
      <c r="Q33" s="172" t="s">
        <v>1282</v>
      </c>
      <c r="R33" s="167" t="s">
        <v>1253</v>
      </c>
      <c r="S33" s="167" t="s">
        <v>1265</v>
      </c>
    </row>
    <row r="34" spans="2:19">
      <c r="C34" s="167">
        <v>584929</v>
      </c>
      <c r="D34" s="168">
        <v>584929</v>
      </c>
      <c r="F34" s="168">
        <v>584929</v>
      </c>
      <c r="I34" s="167" t="s">
        <v>1263</v>
      </c>
      <c r="J34" s="167" t="s">
        <v>1251</v>
      </c>
      <c r="K34" s="171">
        <v>43989</v>
      </c>
      <c r="L34" s="171">
        <v>44004</v>
      </c>
      <c r="N34" s="173"/>
      <c r="O34" s="172" t="s">
        <v>1312</v>
      </c>
      <c r="P34" s="167" t="s">
        <v>1253</v>
      </c>
      <c r="Q34" s="172" t="s">
        <v>1312</v>
      </c>
      <c r="R34" s="167" t="s">
        <v>1253</v>
      </c>
      <c r="S34" s="167" t="s">
        <v>1265</v>
      </c>
    </row>
    <row r="35" spans="2:19">
      <c r="C35" s="167">
        <v>584850</v>
      </c>
      <c r="D35" s="168">
        <v>584850</v>
      </c>
      <c r="F35" s="168">
        <v>584850</v>
      </c>
      <c r="I35" s="167" t="s">
        <v>1263</v>
      </c>
      <c r="J35" s="167" t="s">
        <v>1251</v>
      </c>
      <c r="K35" s="171">
        <v>43989</v>
      </c>
      <c r="L35" s="171">
        <v>44004</v>
      </c>
      <c r="N35" s="173"/>
      <c r="O35" s="172" t="s">
        <v>1283</v>
      </c>
      <c r="P35" s="167" t="s">
        <v>1253</v>
      </c>
      <c r="Q35" s="172" t="s">
        <v>1283</v>
      </c>
      <c r="R35" s="167" t="s">
        <v>1253</v>
      </c>
      <c r="S35" s="167" t="s">
        <v>1265</v>
      </c>
    </row>
    <row r="36" spans="2:19">
      <c r="C36" s="167">
        <v>584852</v>
      </c>
      <c r="D36" s="168">
        <v>584852</v>
      </c>
      <c r="F36" s="168">
        <v>584852</v>
      </c>
      <c r="I36" s="167" t="s">
        <v>1263</v>
      </c>
      <c r="J36" s="167" t="s">
        <v>1251</v>
      </c>
      <c r="K36" s="171">
        <v>43989</v>
      </c>
      <c r="L36" s="171">
        <v>44004</v>
      </c>
      <c r="N36" s="173"/>
      <c r="O36" s="172" t="s">
        <v>1284</v>
      </c>
      <c r="P36" s="167" t="s">
        <v>1253</v>
      </c>
      <c r="Q36" s="172" t="s">
        <v>1284</v>
      </c>
      <c r="R36" s="167" t="s">
        <v>1253</v>
      </c>
      <c r="S36" s="167" t="s">
        <v>1265</v>
      </c>
    </row>
    <row r="37" spans="2:19">
      <c r="C37" s="167">
        <v>584883</v>
      </c>
      <c r="D37" s="168">
        <v>584883</v>
      </c>
      <c r="F37" s="168">
        <v>584883</v>
      </c>
      <c r="I37" s="167" t="s">
        <v>1263</v>
      </c>
      <c r="J37" s="167" t="s">
        <v>1251</v>
      </c>
      <c r="K37" s="171">
        <v>43989</v>
      </c>
      <c r="L37" s="171">
        <v>44004</v>
      </c>
      <c r="N37" s="173"/>
      <c r="O37" s="172" t="s">
        <v>1285</v>
      </c>
      <c r="P37" s="167" t="s">
        <v>1253</v>
      </c>
      <c r="Q37" s="172" t="s">
        <v>1285</v>
      </c>
      <c r="R37" s="167" t="s">
        <v>1253</v>
      </c>
      <c r="S37" s="167" t="s">
        <v>1265</v>
      </c>
    </row>
    <row r="38" spans="2:19">
      <c r="C38" s="167">
        <v>584884</v>
      </c>
      <c r="D38" s="168">
        <v>584884</v>
      </c>
      <c r="F38" s="168">
        <v>584884</v>
      </c>
      <c r="I38" s="167" t="s">
        <v>1263</v>
      </c>
      <c r="J38" s="167" t="s">
        <v>1251</v>
      </c>
      <c r="K38" s="171">
        <v>43989</v>
      </c>
      <c r="L38" s="171">
        <v>44004</v>
      </c>
      <c r="N38" s="173"/>
      <c r="O38" s="172" t="s">
        <v>1313</v>
      </c>
      <c r="P38" s="167" t="s">
        <v>1253</v>
      </c>
      <c r="Q38" s="172" t="s">
        <v>1313</v>
      </c>
      <c r="R38" s="167" t="s">
        <v>1253</v>
      </c>
      <c r="S38" s="167" t="s">
        <v>1265</v>
      </c>
    </row>
    <row r="39" spans="2:19">
      <c r="C39" s="167">
        <v>585043</v>
      </c>
      <c r="D39" s="168" t="s">
        <v>1286</v>
      </c>
      <c r="F39" s="168" t="s">
        <v>1286</v>
      </c>
      <c r="I39" s="167" t="s">
        <v>1250</v>
      </c>
      <c r="J39" s="167" t="s">
        <v>1251</v>
      </c>
      <c r="K39" s="171">
        <v>43990</v>
      </c>
      <c r="L39" s="171">
        <v>44001</v>
      </c>
      <c r="N39" s="173"/>
      <c r="O39" s="172" t="s">
        <v>1287</v>
      </c>
      <c r="P39" s="167" t="s">
        <v>1253</v>
      </c>
      <c r="Q39" s="172" t="s">
        <v>1287</v>
      </c>
      <c r="R39" s="167" t="s">
        <v>1253</v>
      </c>
      <c r="S39" s="167" t="s">
        <v>1288</v>
      </c>
    </row>
    <row r="40" spans="2:19">
      <c r="C40" s="167">
        <v>585030</v>
      </c>
      <c r="D40" s="168" t="s">
        <v>1289</v>
      </c>
      <c r="F40" s="168" t="s">
        <v>1289</v>
      </c>
      <c r="I40" s="167" t="s">
        <v>1250</v>
      </c>
      <c r="J40" s="167" t="s">
        <v>1251</v>
      </c>
      <c r="K40" s="171">
        <v>43990</v>
      </c>
      <c r="L40" s="171">
        <v>43997</v>
      </c>
      <c r="N40" s="173"/>
      <c r="O40" s="172" t="s">
        <v>1290</v>
      </c>
      <c r="P40" s="167" t="s">
        <v>1253</v>
      </c>
      <c r="Q40" s="172" t="s">
        <v>1290</v>
      </c>
      <c r="R40" s="167" t="s">
        <v>1253</v>
      </c>
      <c r="S40" s="167" t="s">
        <v>1291</v>
      </c>
    </row>
    <row r="41" spans="2:19">
      <c r="N41" s="173"/>
      <c r="O41" s="172"/>
      <c r="Q41" s="172"/>
    </row>
    <row r="42" spans="2:19">
      <c r="B42" s="167" t="s">
        <v>1292</v>
      </c>
      <c r="N42" s="173"/>
      <c r="O42" s="172" t="s">
        <v>1293</v>
      </c>
      <c r="P42" s="167" t="s">
        <v>1253</v>
      </c>
      <c r="Q42" s="172" t="s">
        <v>1293</v>
      </c>
      <c r="R42" s="167" t="s">
        <v>1253</v>
      </c>
    </row>
    <row r="43" spans="2:19">
      <c r="N43" s="173"/>
      <c r="O43" s="172"/>
      <c r="Q43" s="172"/>
    </row>
    <row r="44" spans="2:19">
      <c r="C44" s="167">
        <v>584966</v>
      </c>
      <c r="D44" s="168" t="s">
        <v>1249</v>
      </c>
      <c r="F44" s="168" t="s">
        <v>1249</v>
      </c>
      <c r="I44" s="167" t="s">
        <v>1250</v>
      </c>
      <c r="J44" s="167" t="s">
        <v>1251</v>
      </c>
      <c r="K44" s="171">
        <v>43980</v>
      </c>
      <c r="L44" s="171">
        <v>43997</v>
      </c>
      <c r="N44" s="173"/>
      <c r="O44" s="172" t="s">
        <v>1252</v>
      </c>
      <c r="P44" s="167" t="s">
        <v>1253</v>
      </c>
      <c r="Q44" s="172" t="s">
        <v>1252</v>
      </c>
      <c r="R44" s="167" t="s">
        <v>1253</v>
      </c>
      <c r="S44" s="167" t="s">
        <v>1254</v>
      </c>
    </row>
    <row r="45" spans="2:19">
      <c r="C45" s="167">
        <v>584343</v>
      </c>
      <c r="D45" s="168" t="s">
        <v>1255</v>
      </c>
      <c r="F45" s="168" t="s">
        <v>1255</v>
      </c>
      <c r="I45" s="167" t="s">
        <v>1250</v>
      </c>
      <c r="J45" s="167" t="s">
        <v>1251</v>
      </c>
      <c r="K45" s="171">
        <v>43983</v>
      </c>
      <c r="L45" s="171">
        <v>43995</v>
      </c>
      <c r="N45" s="173"/>
      <c r="O45" s="172" t="s">
        <v>1256</v>
      </c>
      <c r="P45" s="167" t="s">
        <v>1253</v>
      </c>
      <c r="Q45" s="172" t="s">
        <v>1256</v>
      </c>
      <c r="R45" s="167" t="s">
        <v>1253</v>
      </c>
      <c r="S45" s="167" t="s">
        <v>1257</v>
      </c>
    </row>
    <row r="46" spans="2:19">
      <c r="C46" s="167">
        <v>584364</v>
      </c>
      <c r="D46" s="168" t="s">
        <v>1258</v>
      </c>
      <c r="F46" s="168" t="s">
        <v>1258</v>
      </c>
      <c r="I46" s="167" t="s">
        <v>1250</v>
      </c>
      <c r="J46" s="167" t="s">
        <v>1251</v>
      </c>
      <c r="K46" s="171">
        <v>43983</v>
      </c>
      <c r="L46" s="171">
        <v>43994</v>
      </c>
      <c r="N46" s="173"/>
      <c r="O46" s="172" t="s">
        <v>1259</v>
      </c>
      <c r="P46" s="167" t="s">
        <v>1253</v>
      </c>
      <c r="Q46" s="172" t="s">
        <v>1259</v>
      </c>
      <c r="R46" s="167" t="s">
        <v>1253</v>
      </c>
      <c r="S46" s="167" t="s">
        <v>1260</v>
      </c>
    </row>
    <row r="47" spans="2:19">
      <c r="C47" s="167">
        <v>584360</v>
      </c>
      <c r="D47" s="168" t="s">
        <v>1294</v>
      </c>
      <c r="F47" s="168" t="s">
        <v>1294</v>
      </c>
      <c r="I47" s="167" t="s">
        <v>1250</v>
      </c>
      <c r="J47" s="167" t="s">
        <v>1251</v>
      </c>
      <c r="K47" s="171">
        <v>43983</v>
      </c>
      <c r="L47" s="171">
        <v>43994</v>
      </c>
      <c r="N47" s="173"/>
      <c r="O47" s="172" t="s">
        <v>1314</v>
      </c>
      <c r="P47" s="167" t="s">
        <v>1253</v>
      </c>
      <c r="Q47" s="172" t="s">
        <v>1314</v>
      </c>
      <c r="R47" s="167" t="s">
        <v>1253</v>
      </c>
      <c r="S47" s="167" t="s">
        <v>1295</v>
      </c>
    </row>
    <row r="48" spans="2:19">
      <c r="C48" s="167">
        <v>584353</v>
      </c>
      <c r="D48" s="168" t="s">
        <v>1296</v>
      </c>
      <c r="F48" s="168" t="s">
        <v>1296</v>
      </c>
      <c r="I48" s="167" t="s">
        <v>1250</v>
      </c>
      <c r="J48" s="167" t="s">
        <v>1251</v>
      </c>
      <c r="K48" s="171">
        <v>43983</v>
      </c>
      <c r="L48" s="171">
        <v>43994</v>
      </c>
      <c r="N48" s="173"/>
      <c r="O48" s="172" t="s">
        <v>1315</v>
      </c>
      <c r="P48" s="167" t="s">
        <v>1253</v>
      </c>
      <c r="Q48" s="172" t="s">
        <v>1315</v>
      </c>
      <c r="R48" s="167" t="s">
        <v>1253</v>
      </c>
      <c r="S48" s="167" t="s">
        <v>1297</v>
      </c>
    </row>
    <row r="49" spans="3:19">
      <c r="C49" s="167">
        <v>584351</v>
      </c>
      <c r="D49" s="168" t="s">
        <v>1298</v>
      </c>
      <c r="F49" s="168" t="s">
        <v>1298</v>
      </c>
      <c r="I49" s="167" t="s">
        <v>1250</v>
      </c>
      <c r="J49" s="167" t="s">
        <v>1251</v>
      </c>
      <c r="K49" s="171">
        <v>43983</v>
      </c>
      <c r="L49" s="171">
        <v>43997</v>
      </c>
      <c r="N49" s="173"/>
      <c r="O49" s="172" t="s">
        <v>1299</v>
      </c>
      <c r="P49" s="167" t="s">
        <v>1253</v>
      </c>
      <c r="Q49" s="172" t="s">
        <v>1299</v>
      </c>
      <c r="R49" s="167" t="s">
        <v>1253</v>
      </c>
      <c r="S49" s="167" t="s">
        <v>1300</v>
      </c>
    </row>
    <row r="50" spans="3:19">
      <c r="C50" s="167">
        <v>584794</v>
      </c>
      <c r="D50" s="168" t="s">
        <v>1261</v>
      </c>
      <c r="F50" s="168" t="s">
        <v>1261</v>
      </c>
      <c r="I50" s="167" t="s">
        <v>1250</v>
      </c>
      <c r="J50" s="167" t="s">
        <v>1251</v>
      </c>
      <c r="K50" s="171">
        <v>43983</v>
      </c>
      <c r="L50" s="171">
        <v>43997</v>
      </c>
      <c r="N50" s="173"/>
      <c r="O50" s="172" t="s">
        <v>1303</v>
      </c>
      <c r="P50" s="167" t="s">
        <v>1253</v>
      </c>
      <c r="Q50" s="172" t="s">
        <v>1303</v>
      </c>
      <c r="R50" s="167" t="s">
        <v>1253</v>
      </c>
      <c r="S50" s="167" t="s">
        <v>1262</v>
      </c>
    </row>
    <row r="51" spans="3:19">
      <c r="C51" s="167">
        <v>584630</v>
      </c>
      <c r="D51" s="168">
        <v>584630</v>
      </c>
      <c r="F51" s="168">
        <v>584630</v>
      </c>
      <c r="I51" s="167" t="s">
        <v>1263</v>
      </c>
      <c r="J51" s="167" t="s">
        <v>1251</v>
      </c>
      <c r="K51" s="171">
        <v>43984</v>
      </c>
      <c r="L51" s="171">
        <v>44012</v>
      </c>
      <c r="N51" s="173"/>
      <c r="O51" s="172" t="s">
        <v>1264</v>
      </c>
      <c r="P51" s="167" t="s">
        <v>1253</v>
      </c>
      <c r="Q51" s="172" t="s">
        <v>1264</v>
      </c>
      <c r="R51" s="167" t="s">
        <v>1253</v>
      </c>
      <c r="S51" s="167" t="s">
        <v>1265</v>
      </c>
    </row>
    <row r="52" spans="3:19">
      <c r="C52" s="167">
        <v>584633</v>
      </c>
      <c r="D52" s="168">
        <v>584633</v>
      </c>
      <c r="F52" s="168">
        <v>584633</v>
      </c>
      <c r="I52" s="167" t="s">
        <v>1263</v>
      </c>
      <c r="J52" s="167" t="s">
        <v>1251</v>
      </c>
      <c r="K52" s="171">
        <v>43984</v>
      </c>
      <c r="L52" s="171">
        <v>44012</v>
      </c>
      <c r="N52" s="173"/>
      <c r="O52" s="172" t="s">
        <v>1304</v>
      </c>
      <c r="P52" s="167" t="s">
        <v>1253</v>
      </c>
      <c r="Q52" s="172" t="s">
        <v>1304</v>
      </c>
      <c r="R52" s="167" t="s">
        <v>1253</v>
      </c>
      <c r="S52" s="167" t="s">
        <v>1265</v>
      </c>
    </row>
    <row r="53" spans="3:19">
      <c r="C53" s="167">
        <v>584639</v>
      </c>
      <c r="D53" s="168">
        <v>584639</v>
      </c>
      <c r="F53" s="168">
        <v>584639</v>
      </c>
      <c r="I53" s="167" t="s">
        <v>1263</v>
      </c>
      <c r="J53" s="167" t="s">
        <v>1251</v>
      </c>
      <c r="K53" s="171">
        <v>43984</v>
      </c>
      <c r="L53" s="171">
        <v>44012</v>
      </c>
      <c r="N53" s="173"/>
      <c r="O53" s="172" t="s">
        <v>1266</v>
      </c>
      <c r="P53" s="167" t="s">
        <v>1253</v>
      </c>
      <c r="Q53" s="172" t="s">
        <v>1266</v>
      </c>
      <c r="R53" s="167" t="s">
        <v>1253</v>
      </c>
      <c r="S53" s="167" t="s">
        <v>1265</v>
      </c>
    </row>
    <row r="54" spans="3:19">
      <c r="C54" s="167">
        <v>584675</v>
      </c>
      <c r="D54" s="168">
        <v>584675</v>
      </c>
      <c r="F54" s="168">
        <v>584675</v>
      </c>
      <c r="I54" s="167" t="s">
        <v>1263</v>
      </c>
      <c r="J54" s="167" t="s">
        <v>1251</v>
      </c>
      <c r="K54" s="171">
        <v>43984</v>
      </c>
      <c r="L54" s="171">
        <v>44012</v>
      </c>
      <c r="N54" s="173"/>
      <c r="O54" s="172" t="s">
        <v>1305</v>
      </c>
      <c r="P54" s="167" t="s">
        <v>1253</v>
      </c>
      <c r="Q54" s="172" t="s">
        <v>1305</v>
      </c>
      <c r="R54" s="167" t="s">
        <v>1253</v>
      </c>
      <c r="S54" s="167" t="s">
        <v>1265</v>
      </c>
    </row>
    <row r="55" spans="3:19">
      <c r="C55" s="167">
        <v>584674</v>
      </c>
      <c r="D55" s="168">
        <v>584674</v>
      </c>
      <c r="F55" s="168">
        <v>584674</v>
      </c>
      <c r="I55" s="167" t="s">
        <v>1263</v>
      </c>
      <c r="J55" s="167" t="s">
        <v>1251</v>
      </c>
      <c r="K55" s="171">
        <v>43984</v>
      </c>
      <c r="L55" s="171">
        <v>44012</v>
      </c>
      <c r="N55" s="173"/>
      <c r="O55" s="172" t="s">
        <v>1267</v>
      </c>
      <c r="P55" s="167" t="s">
        <v>1253</v>
      </c>
      <c r="Q55" s="172" t="s">
        <v>1267</v>
      </c>
      <c r="R55" s="167" t="s">
        <v>1253</v>
      </c>
      <c r="S55" s="167" t="s">
        <v>1265</v>
      </c>
    </row>
    <row r="56" spans="3:19">
      <c r="C56" s="167">
        <v>584683</v>
      </c>
      <c r="D56" s="168">
        <v>584683</v>
      </c>
      <c r="F56" s="168">
        <v>584683</v>
      </c>
      <c r="I56" s="167" t="s">
        <v>1263</v>
      </c>
      <c r="J56" s="167" t="s">
        <v>1251</v>
      </c>
      <c r="K56" s="171">
        <v>43984</v>
      </c>
      <c r="L56" s="171">
        <v>44012</v>
      </c>
      <c r="N56" s="173"/>
      <c r="O56" s="172" t="s">
        <v>1306</v>
      </c>
      <c r="P56" s="167" t="s">
        <v>1253</v>
      </c>
      <c r="Q56" s="172" t="s">
        <v>1306</v>
      </c>
      <c r="R56" s="167" t="s">
        <v>1253</v>
      </c>
      <c r="S56" s="167" t="s">
        <v>1265</v>
      </c>
    </row>
    <row r="57" spans="3:19">
      <c r="C57" s="167">
        <v>584670</v>
      </c>
      <c r="D57" s="168">
        <v>584670</v>
      </c>
      <c r="F57" s="168">
        <v>584670</v>
      </c>
      <c r="I57" s="167" t="s">
        <v>1263</v>
      </c>
      <c r="J57" s="167" t="s">
        <v>1251</v>
      </c>
      <c r="K57" s="171">
        <v>43984</v>
      </c>
      <c r="L57" s="171">
        <v>44012</v>
      </c>
      <c r="N57" s="173"/>
      <c r="O57" s="172" t="s">
        <v>1268</v>
      </c>
      <c r="P57" s="167" t="s">
        <v>1253</v>
      </c>
      <c r="Q57" s="172" t="s">
        <v>1268</v>
      </c>
      <c r="R57" s="167" t="s">
        <v>1253</v>
      </c>
      <c r="S57" s="167" t="s">
        <v>1265</v>
      </c>
    </row>
    <row r="58" spans="3:19">
      <c r="C58" s="167">
        <v>584605</v>
      </c>
      <c r="D58" s="168">
        <v>584605</v>
      </c>
      <c r="F58" s="168">
        <v>584605</v>
      </c>
      <c r="I58" s="167" t="s">
        <v>1263</v>
      </c>
      <c r="J58" s="167" t="s">
        <v>1251</v>
      </c>
      <c r="K58" s="171">
        <v>43984</v>
      </c>
      <c r="L58" s="171">
        <v>44012</v>
      </c>
      <c r="N58" s="173"/>
      <c r="O58" s="172" t="s">
        <v>1269</v>
      </c>
      <c r="P58" s="167" t="s">
        <v>1253</v>
      </c>
      <c r="Q58" s="172" t="s">
        <v>1269</v>
      </c>
      <c r="R58" s="167" t="s">
        <v>1253</v>
      </c>
      <c r="S58" s="167" t="s">
        <v>1265</v>
      </c>
    </row>
    <row r="59" spans="3:19">
      <c r="C59" s="167">
        <v>584627</v>
      </c>
      <c r="D59" s="168">
        <v>584627</v>
      </c>
      <c r="F59" s="168">
        <v>584627</v>
      </c>
      <c r="I59" s="167" t="s">
        <v>1263</v>
      </c>
      <c r="J59" s="167" t="s">
        <v>1251</v>
      </c>
      <c r="K59" s="171">
        <v>43984</v>
      </c>
      <c r="L59" s="171">
        <v>44012</v>
      </c>
      <c r="N59" s="173"/>
      <c r="O59" s="172" t="s">
        <v>1316</v>
      </c>
      <c r="P59" s="167" t="s">
        <v>1253</v>
      </c>
      <c r="Q59" s="172" t="s">
        <v>1316</v>
      </c>
      <c r="R59" s="167" t="s">
        <v>1253</v>
      </c>
      <c r="S59" s="167" t="s">
        <v>1265</v>
      </c>
    </row>
    <row r="60" spans="3:19">
      <c r="C60" s="167">
        <v>584624</v>
      </c>
      <c r="D60" s="168">
        <v>584624</v>
      </c>
      <c r="F60" s="168">
        <v>584624</v>
      </c>
      <c r="I60" s="167" t="s">
        <v>1263</v>
      </c>
      <c r="J60" s="167" t="s">
        <v>1251</v>
      </c>
      <c r="K60" s="171">
        <v>43984</v>
      </c>
      <c r="L60" s="171">
        <v>44012</v>
      </c>
      <c r="N60" s="173"/>
      <c r="O60" s="172" t="s">
        <v>1308</v>
      </c>
      <c r="P60" s="167" t="s">
        <v>1253</v>
      </c>
      <c r="Q60" s="172" t="s">
        <v>1308</v>
      </c>
      <c r="R60" s="167" t="s">
        <v>1253</v>
      </c>
      <c r="S60" s="167" t="s">
        <v>1265</v>
      </c>
    </row>
    <row r="61" spans="3:19">
      <c r="C61" s="167">
        <v>584509</v>
      </c>
      <c r="D61" s="168" t="s">
        <v>1270</v>
      </c>
      <c r="F61" s="168" t="s">
        <v>1270</v>
      </c>
      <c r="I61" s="167" t="s">
        <v>1250</v>
      </c>
      <c r="J61" s="167" t="s">
        <v>1251</v>
      </c>
      <c r="K61" s="171">
        <v>43984</v>
      </c>
      <c r="L61" s="171">
        <v>43991</v>
      </c>
      <c r="N61" s="173"/>
      <c r="O61" s="172" t="s">
        <v>1309</v>
      </c>
      <c r="P61" s="167" t="s">
        <v>1253</v>
      </c>
      <c r="Q61" s="172" t="s">
        <v>1309</v>
      </c>
      <c r="R61" s="167" t="s">
        <v>1253</v>
      </c>
      <c r="S61" s="167" t="s">
        <v>1271</v>
      </c>
    </row>
    <row r="62" spans="3:19">
      <c r="C62" s="167">
        <v>584510</v>
      </c>
      <c r="D62" s="168" t="s">
        <v>1272</v>
      </c>
      <c r="F62" s="168" t="s">
        <v>1272</v>
      </c>
      <c r="I62" s="167" t="s">
        <v>1250</v>
      </c>
      <c r="J62" s="167" t="s">
        <v>1251</v>
      </c>
      <c r="K62" s="171">
        <v>43984</v>
      </c>
      <c r="L62" s="171">
        <v>43991</v>
      </c>
      <c r="N62" s="173"/>
      <c r="O62" s="172" t="s">
        <v>1273</v>
      </c>
      <c r="P62" s="167" t="s">
        <v>1253</v>
      </c>
      <c r="Q62" s="172" t="s">
        <v>1273</v>
      </c>
      <c r="R62" s="167" t="s">
        <v>1253</v>
      </c>
      <c r="S62" s="167" t="s">
        <v>1274</v>
      </c>
    </row>
    <row r="63" spans="3:19">
      <c r="C63" s="167">
        <v>584542</v>
      </c>
      <c r="D63" s="168" t="s">
        <v>1275</v>
      </c>
      <c r="F63" s="168" t="s">
        <v>1275</v>
      </c>
      <c r="I63" s="167" t="s">
        <v>1250</v>
      </c>
      <c r="J63" s="167" t="s">
        <v>1251</v>
      </c>
      <c r="K63" s="171">
        <v>43984</v>
      </c>
      <c r="L63" s="171">
        <v>43994</v>
      </c>
      <c r="N63" s="173"/>
      <c r="O63" s="172" t="s">
        <v>1276</v>
      </c>
      <c r="P63" s="167" t="s">
        <v>1253</v>
      </c>
      <c r="Q63" s="172" t="s">
        <v>1276</v>
      </c>
      <c r="R63" s="167" t="s">
        <v>1253</v>
      </c>
      <c r="S63" s="167" t="s">
        <v>1277</v>
      </c>
    </row>
    <row r="64" spans="3:19">
      <c r="C64" s="167">
        <v>584940</v>
      </c>
      <c r="D64" s="168">
        <v>584940</v>
      </c>
      <c r="F64" s="168">
        <v>584940</v>
      </c>
      <c r="I64" s="167" t="s">
        <v>1263</v>
      </c>
      <c r="J64" s="167" t="s">
        <v>1251</v>
      </c>
      <c r="K64" s="171">
        <v>43989</v>
      </c>
      <c r="L64" s="171">
        <v>44012</v>
      </c>
      <c r="N64" s="173"/>
      <c r="O64" s="172" t="s">
        <v>1311</v>
      </c>
      <c r="P64" s="167" t="s">
        <v>1253</v>
      </c>
      <c r="Q64" s="172" t="s">
        <v>1311</v>
      </c>
      <c r="R64" s="167" t="s">
        <v>1253</v>
      </c>
      <c r="S64" s="167" t="s">
        <v>1278</v>
      </c>
    </row>
    <row r="65" spans="2:19">
      <c r="C65" s="167">
        <v>584939</v>
      </c>
      <c r="D65" s="168" t="s">
        <v>1279</v>
      </c>
      <c r="F65" s="168" t="s">
        <v>1279</v>
      </c>
      <c r="I65" s="167" t="s">
        <v>1250</v>
      </c>
      <c r="J65" s="167" t="s">
        <v>1251</v>
      </c>
      <c r="K65" s="171">
        <v>43989</v>
      </c>
      <c r="L65" s="171">
        <v>43997</v>
      </c>
      <c r="N65" s="173"/>
      <c r="O65" s="172" t="s">
        <v>1280</v>
      </c>
      <c r="P65" s="167" t="s">
        <v>1253</v>
      </c>
      <c r="Q65" s="172" t="s">
        <v>1280</v>
      </c>
      <c r="R65" s="167" t="s">
        <v>1253</v>
      </c>
      <c r="S65" s="167" t="s">
        <v>1281</v>
      </c>
    </row>
    <row r="66" spans="2:19">
      <c r="C66" s="167">
        <v>584832</v>
      </c>
      <c r="D66" s="168">
        <v>584832</v>
      </c>
      <c r="F66" s="168">
        <v>584832</v>
      </c>
      <c r="I66" s="167" t="s">
        <v>1263</v>
      </c>
      <c r="J66" s="167" t="s">
        <v>1251</v>
      </c>
      <c r="K66" s="171">
        <v>43989</v>
      </c>
      <c r="L66" s="171">
        <v>44004</v>
      </c>
      <c r="N66" s="173"/>
      <c r="O66" s="172" t="s">
        <v>1282</v>
      </c>
      <c r="P66" s="167" t="s">
        <v>1253</v>
      </c>
      <c r="Q66" s="172" t="s">
        <v>1282</v>
      </c>
      <c r="R66" s="167" t="s">
        <v>1253</v>
      </c>
      <c r="S66" s="167" t="s">
        <v>1265</v>
      </c>
    </row>
    <row r="67" spans="2:19">
      <c r="C67" s="167">
        <v>584929</v>
      </c>
      <c r="D67" s="168">
        <v>584929</v>
      </c>
      <c r="F67" s="168">
        <v>584929</v>
      </c>
      <c r="I67" s="167" t="s">
        <v>1263</v>
      </c>
      <c r="J67" s="167" t="s">
        <v>1251</v>
      </c>
      <c r="K67" s="171">
        <v>43989</v>
      </c>
      <c r="L67" s="171">
        <v>44004</v>
      </c>
      <c r="N67" s="173"/>
      <c r="O67" s="172" t="s">
        <v>1312</v>
      </c>
      <c r="P67" s="167" t="s">
        <v>1253</v>
      </c>
      <c r="Q67" s="172" t="s">
        <v>1312</v>
      </c>
      <c r="R67" s="167" t="s">
        <v>1253</v>
      </c>
      <c r="S67" s="167" t="s">
        <v>1265</v>
      </c>
    </row>
    <row r="68" spans="2:19">
      <c r="C68" s="167">
        <v>584850</v>
      </c>
      <c r="D68" s="168">
        <v>584850</v>
      </c>
      <c r="F68" s="168">
        <v>584850</v>
      </c>
      <c r="I68" s="167" t="s">
        <v>1263</v>
      </c>
      <c r="J68" s="167" t="s">
        <v>1251</v>
      </c>
      <c r="K68" s="171">
        <v>43989</v>
      </c>
      <c r="L68" s="171">
        <v>44004</v>
      </c>
      <c r="N68" s="173"/>
      <c r="O68" s="172" t="s">
        <v>1283</v>
      </c>
      <c r="P68" s="167" t="s">
        <v>1253</v>
      </c>
      <c r="Q68" s="172" t="s">
        <v>1283</v>
      </c>
      <c r="R68" s="167" t="s">
        <v>1253</v>
      </c>
      <c r="S68" s="167" t="s">
        <v>1265</v>
      </c>
    </row>
    <row r="69" spans="2:19">
      <c r="C69" s="167">
        <v>584852</v>
      </c>
      <c r="D69" s="168">
        <v>584852</v>
      </c>
      <c r="F69" s="168">
        <v>584852</v>
      </c>
      <c r="I69" s="167" t="s">
        <v>1263</v>
      </c>
      <c r="J69" s="167" t="s">
        <v>1251</v>
      </c>
      <c r="K69" s="171">
        <v>43989</v>
      </c>
      <c r="L69" s="171">
        <v>44004</v>
      </c>
      <c r="N69" s="173"/>
      <c r="O69" s="172" t="s">
        <v>1284</v>
      </c>
      <c r="P69" s="167" t="s">
        <v>1253</v>
      </c>
      <c r="Q69" s="172" t="s">
        <v>1284</v>
      </c>
      <c r="R69" s="167" t="s">
        <v>1253</v>
      </c>
      <c r="S69" s="167" t="s">
        <v>1265</v>
      </c>
    </row>
    <row r="70" spans="2:19">
      <c r="C70" s="167">
        <v>584883</v>
      </c>
      <c r="D70" s="168">
        <v>584883</v>
      </c>
      <c r="F70" s="168">
        <v>584883</v>
      </c>
      <c r="I70" s="167" t="s">
        <v>1263</v>
      </c>
      <c r="J70" s="167" t="s">
        <v>1251</v>
      </c>
      <c r="K70" s="171">
        <v>43989</v>
      </c>
      <c r="L70" s="171">
        <v>44004</v>
      </c>
      <c r="N70" s="173"/>
      <c r="O70" s="172" t="s">
        <v>1285</v>
      </c>
      <c r="P70" s="167" t="s">
        <v>1253</v>
      </c>
      <c r="Q70" s="172" t="s">
        <v>1285</v>
      </c>
      <c r="R70" s="167" t="s">
        <v>1253</v>
      </c>
      <c r="S70" s="167" t="s">
        <v>1265</v>
      </c>
    </row>
    <row r="71" spans="2:19">
      <c r="C71" s="167">
        <v>584884</v>
      </c>
      <c r="D71" s="168">
        <v>584884</v>
      </c>
      <c r="F71" s="168">
        <v>584884</v>
      </c>
      <c r="I71" s="167" t="s">
        <v>1263</v>
      </c>
      <c r="J71" s="167" t="s">
        <v>1251</v>
      </c>
      <c r="K71" s="171">
        <v>43989</v>
      </c>
      <c r="L71" s="171">
        <v>44004</v>
      </c>
      <c r="N71" s="173"/>
      <c r="O71" s="172" t="s">
        <v>1313</v>
      </c>
      <c r="P71" s="167" t="s">
        <v>1253</v>
      </c>
      <c r="Q71" s="172" t="s">
        <v>1313</v>
      </c>
      <c r="R71" s="167" t="s">
        <v>1253</v>
      </c>
      <c r="S71" s="167" t="s">
        <v>1265</v>
      </c>
    </row>
    <row r="72" spans="2:19">
      <c r="C72" s="167">
        <v>585043</v>
      </c>
      <c r="D72" s="168" t="s">
        <v>1286</v>
      </c>
      <c r="F72" s="168" t="s">
        <v>1286</v>
      </c>
      <c r="I72" s="167" t="s">
        <v>1250</v>
      </c>
      <c r="J72" s="167" t="s">
        <v>1251</v>
      </c>
      <c r="K72" s="171">
        <v>43990</v>
      </c>
      <c r="L72" s="171">
        <v>44001</v>
      </c>
      <c r="N72" s="173"/>
      <c r="O72" s="172" t="s">
        <v>1287</v>
      </c>
      <c r="P72" s="167" t="s">
        <v>1253</v>
      </c>
      <c r="Q72" s="172" t="s">
        <v>1287</v>
      </c>
      <c r="R72" s="167" t="s">
        <v>1253</v>
      </c>
      <c r="S72" s="167" t="s">
        <v>1288</v>
      </c>
    </row>
    <row r="73" spans="2:19">
      <c r="C73" s="167">
        <v>585030</v>
      </c>
      <c r="D73" s="168" t="s">
        <v>1289</v>
      </c>
      <c r="F73" s="168" t="s">
        <v>1289</v>
      </c>
      <c r="I73" s="167" t="s">
        <v>1250</v>
      </c>
      <c r="J73" s="167" t="s">
        <v>1251</v>
      </c>
      <c r="K73" s="171">
        <v>43990</v>
      </c>
      <c r="L73" s="171">
        <v>43997</v>
      </c>
      <c r="N73" s="173"/>
      <c r="O73" s="172" t="s">
        <v>1290</v>
      </c>
      <c r="P73" s="167" t="s">
        <v>1253</v>
      </c>
      <c r="Q73" s="172" t="s">
        <v>1290</v>
      </c>
      <c r="R73" s="167" t="s">
        <v>1253</v>
      </c>
      <c r="S73" s="167" t="s">
        <v>1291</v>
      </c>
    </row>
    <row r="74" spans="2:19">
      <c r="N74" s="173"/>
      <c r="O74" s="172"/>
      <c r="Q74" s="172"/>
    </row>
    <row r="75" spans="2:19">
      <c r="B75" s="167" t="s">
        <v>1292</v>
      </c>
      <c r="N75" s="173"/>
      <c r="O75" s="172" t="s">
        <v>1293</v>
      </c>
      <c r="P75" s="167" t="s">
        <v>1253</v>
      </c>
      <c r="Q75" s="172" t="s">
        <v>1293</v>
      </c>
      <c r="R75" s="167" t="s">
        <v>1253</v>
      </c>
    </row>
    <row r="76" spans="2:19">
      <c r="N76" s="173"/>
      <c r="O76" s="172"/>
      <c r="Q76" s="172"/>
    </row>
    <row r="77" spans="2:19">
      <c r="C77" s="167">
        <v>584353</v>
      </c>
      <c r="D77" s="168" t="s">
        <v>1296</v>
      </c>
      <c r="F77" s="168" t="s">
        <v>1296</v>
      </c>
      <c r="I77" s="167" t="s">
        <v>1250</v>
      </c>
      <c r="J77" s="167" t="s">
        <v>1251</v>
      </c>
      <c r="K77" s="171">
        <v>43983</v>
      </c>
      <c r="L77" s="171">
        <v>43994</v>
      </c>
      <c r="N77" s="173"/>
      <c r="O77" s="172" t="s">
        <v>1315</v>
      </c>
      <c r="P77" s="167" t="s">
        <v>1253</v>
      </c>
      <c r="Q77" s="172" t="s">
        <v>1315</v>
      </c>
      <c r="R77" s="167" t="s">
        <v>1253</v>
      </c>
      <c r="S77" s="167" t="s">
        <v>1297</v>
      </c>
    </row>
    <row r="78" spans="2:19">
      <c r="C78" s="167">
        <v>584351</v>
      </c>
      <c r="D78" s="168" t="s">
        <v>1298</v>
      </c>
      <c r="F78" s="168" t="s">
        <v>1298</v>
      </c>
      <c r="I78" s="167" t="s">
        <v>1250</v>
      </c>
      <c r="J78" s="167" t="s">
        <v>1251</v>
      </c>
      <c r="K78" s="171">
        <v>43983</v>
      </c>
      <c r="L78" s="171">
        <v>43997</v>
      </c>
      <c r="N78" s="173"/>
      <c r="O78" s="172" t="s">
        <v>1299</v>
      </c>
      <c r="P78" s="167" t="s">
        <v>1253</v>
      </c>
      <c r="Q78" s="172" t="s">
        <v>1299</v>
      </c>
      <c r="R78" s="167" t="s">
        <v>1253</v>
      </c>
      <c r="S78" s="167" t="s">
        <v>1300</v>
      </c>
    </row>
    <row r="79" spans="2:19">
      <c r="C79" s="167">
        <v>584794</v>
      </c>
      <c r="D79" s="168" t="s">
        <v>1261</v>
      </c>
      <c r="F79" s="168" t="s">
        <v>1261</v>
      </c>
      <c r="I79" s="167" t="s">
        <v>1250</v>
      </c>
      <c r="J79" s="167" t="s">
        <v>1251</v>
      </c>
      <c r="K79" s="171">
        <v>43983</v>
      </c>
      <c r="L79" s="171">
        <v>43997</v>
      </c>
      <c r="N79" s="173"/>
      <c r="O79" s="172" t="s">
        <v>1303</v>
      </c>
      <c r="P79" s="167" t="s">
        <v>1253</v>
      </c>
      <c r="Q79" s="172" t="s">
        <v>1303</v>
      </c>
      <c r="R79" s="167" t="s">
        <v>1253</v>
      </c>
      <c r="S79" s="167" t="s">
        <v>1262</v>
      </c>
    </row>
    <row r="80" spans="2:19">
      <c r="C80" s="167">
        <v>584630</v>
      </c>
      <c r="D80" s="168">
        <v>584630</v>
      </c>
      <c r="F80" s="168">
        <v>584630</v>
      </c>
      <c r="I80" s="167" t="s">
        <v>1263</v>
      </c>
      <c r="J80" s="167" t="s">
        <v>1251</v>
      </c>
      <c r="K80" s="171">
        <v>43984</v>
      </c>
      <c r="L80" s="171">
        <v>44012</v>
      </c>
      <c r="N80" s="173"/>
      <c r="O80" s="172" t="s">
        <v>1264</v>
      </c>
      <c r="P80" s="167" t="s">
        <v>1253</v>
      </c>
      <c r="Q80" s="172" t="s">
        <v>1264</v>
      </c>
      <c r="R80" s="167" t="s">
        <v>1253</v>
      </c>
      <c r="S80" s="167" t="s">
        <v>1265</v>
      </c>
    </row>
    <row r="81" spans="3:19">
      <c r="C81" s="167">
        <v>584633</v>
      </c>
      <c r="D81" s="168">
        <v>584633</v>
      </c>
      <c r="F81" s="168">
        <v>584633</v>
      </c>
      <c r="I81" s="167" t="s">
        <v>1263</v>
      </c>
      <c r="J81" s="167" t="s">
        <v>1251</v>
      </c>
      <c r="K81" s="171">
        <v>43984</v>
      </c>
      <c r="L81" s="171">
        <v>44012</v>
      </c>
      <c r="N81" s="173"/>
      <c r="O81" s="172" t="s">
        <v>1304</v>
      </c>
      <c r="P81" s="167" t="s">
        <v>1253</v>
      </c>
      <c r="Q81" s="172" t="s">
        <v>1304</v>
      </c>
      <c r="R81" s="167" t="s">
        <v>1253</v>
      </c>
      <c r="S81" s="167" t="s">
        <v>1265</v>
      </c>
    </row>
    <row r="82" spans="3:19">
      <c r="C82" s="167">
        <v>584639</v>
      </c>
      <c r="D82" s="168">
        <v>584639</v>
      </c>
      <c r="F82" s="168">
        <v>584639</v>
      </c>
      <c r="I82" s="167" t="s">
        <v>1263</v>
      </c>
      <c r="J82" s="167" t="s">
        <v>1251</v>
      </c>
      <c r="K82" s="171">
        <v>43984</v>
      </c>
      <c r="L82" s="171">
        <v>44012</v>
      </c>
      <c r="N82" s="173"/>
      <c r="O82" s="172" t="s">
        <v>1266</v>
      </c>
      <c r="P82" s="167" t="s">
        <v>1253</v>
      </c>
      <c r="Q82" s="172" t="s">
        <v>1266</v>
      </c>
      <c r="R82" s="167" t="s">
        <v>1253</v>
      </c>
      <c r="S82" s="167" t="s">
        <v>1265</v>
      </c>
    </row>
    <row r="83" spans="3:19">
      <c r="C83" s="167">
        <v>584675</v>
      </c>
      <c r="D83" s="168">
        <v>584675</v>
      </c>
      <c r="F83" s="168">
        <v>584675</v>
      </c>
      <c r="I83" s="167" t="s">
        <v>1263</v>
      </c>
      <c r="J83" s="167" t="s">
        <v>1251</v>
      </c>
      <c r="K83" s="171">
        <v>43984</v>
      </c>
      <c r="L83" s="171">
        <v>44012</v>
      </c>
      <c r="N83" s="173"/>
      <c r="O83" s="172" t="s">
        <v>1305</v>
      </c>
      <c r="P83" s="167" t="s">
        <v>1253</v>
      </c>
      <c r="Q83" s="172" t="s">
        <v>1305</v>
      </c>
      <c r="R83" s="167" t="s">
        <v>1253</v>
      </c>
      <c r="S83" s="167" t="s">
        <v>1265</v>
      </c>
    </row>
    <row r="84" spans="3:19">
      <c r="C84" s="167">
        <v>584674</v>
      </c>
      <c r="D84" s="168">
        <v>584674</v>
      </c>
      <c r="F84" s="168">
        <v>584674</v>
      </c>
      <c r="I84" s="167" t="s">
        <v>1263</v>
      </c>
      <c r="J84" s="167" t="s">
        <v>1251</v>
      </c>
      <c r="K84" s="171">
        <v>43984</v>
      </c>
      <c r="L84" s="171">
        <v>44012</v>
      </c>
      <c r="N84" s="173"/>
      <c r="O84" s="172" t="s">
        <v>1267</v>
      </c>
      <c r="P84" s="167" t="s">
        <v>1253</v>
      </c>
      <c r="Q84" s="172" t="s">
        <v>1267</v>
      </c>
      <c r="R84" s="167" t="s">
        <v>1253</v>
      </c>
      <c r="S84" s="167" t="s">
        <v>1265</v>
      </c>
    </row>
    <row r="85" spans="3:19">
      <c r="C85" s="167">
        <v>584683</v>
      </c>
      <c r="D85" s="168">
        <v>584683</v>
      </c>
      <c r="F85" s="168">
        <v>584683</v>
      </c>
      <c r="I85" s="167" t="s">
        <v>1263</v>
      </c>
      <c r="J85" s="167" t="s">
        <v>1251</v>
      </c>
      <c r="K85" s="171">
        <v>43984</v>
      </c>
      <c r="L85" s="171">
        <v>44012</v>
      </c>
      <c r="N85" s="173"/>
      <c r="O85" s="172" t="s">
        <v>1306</v>
      </c>
      <c r="P85" s="167" t="s">
        <v>1253</v>
      </c>
      <c r="Q85" s="172" t="s">
        <v>1306</v>
      </c>
      <c r="R85" s="167" t="s">
        <v>1253</v>
      </c>
      <c r="S85" s="167" t="s">
        <v>1265</v>
      </c>
    </row>
    <row r="86" spans="3:19">
      <c r="C86" s="167">
        <v>584670</v>
      </c>
      <c r="D86" s="168">
        <v>584670</v>
      </c>
      <c r="F86" s="168">
        <v>584670</v>
      </c>
      <c r="I86" s="167" t="s">
        <v>1263</v>
      </c>
      <c r="J86" s="167" t="s">
        <v>1251</v>
      </c>
      <c r="K86" s="171">
        <v>43984</v>
      </c>
      <c r="L86" s="171">
        <v>44012</v>
      </c>
      <c r="N86" s="173"/>
      <c r="O86" s="172" t="s">
        <v>1268</v>
      </c>
      <c r="P86" s="167" t="s">
        <v>1253</v>
      </c>
      <c r="Q86" s="172" t="s">
        <v>1268</v>
      </c>
      <c r="R86" s="167" t="s">
        <v>1253</v>
      </c>
      <c r="S86" s="167" t="s">
        <v>1265</v>
      </c>
    </row>
    <row r="87" spans="3:19">
      <c r="C87" s="167">
        <v>584605</v>
      </c>
      <c r="D87" s="168">
        <v>584605</v>
      </c>
      <c r="F87" s="168">
        <v>584605</v>
      </c>
      <c r="I87" s="167" t="s">
        <v>1263</v>
      </c>
      <c r="J87" s="167" t="s">
        <v>1251</v>
      </c>
      <c r="K87" s="171">
        <v>43984</v>
      </c>
      <c r="L87" s="171">
        <v>44012</v>
      </c>
      <c r="N87" s="173"/>
      <c r="O87" s="172" t="s">
        <v>1269</v>
      </c>
      <c r="P87" s="167" t="s">
        <v>1253</v>
      </c>
      <c r="Q87" s="172" t="s">
        <v>1269</v>
      </c>
      <c r="R87" s="167" t="s">
        <v>1253</v>
      </c>
      <c r="S87" s="167" t="s">
        <v>1265</v>
      </c>
    </row>
    <row r="88" spans="3:19">
      <c r="C88" s="167">
        <v>584627</v>
      </c>
      <c r="D88" s="168">
        <v>584627</v>
      </c>
      <c r="F88" s="168">
        <v>584627</v>
      </c>
      <c r="I88" s="167" t="s">
        <v>1263</v>
      </c>
      <c r="J88" s="167" t="s">
        <v>1251</v>
      </c>
      <c r="K88" s="171">
        <v>43984</v>
      </c>
      <c r="L88" s="171">
        <v>44012</v>
      </c>
      <c r="N88" s="173"/>
      <c r="O88" s="172" t="s">
        <v>1316</v>
      </c>
      <c r="P88" s="167" t="s">
        <v>1253</v>
      </c>
      <c r="Q88" s="172" t="s">
        <v>1316</v>
      </c>
      <c r="R88" s="167" t="s">
        <v>1253</v>
      </c>
      <c r="S88" s="167" t="s">
        <v>1265</v>
      </c>
    </row>
    <row r="89" spans="3:19">
      <c r="C89" s="167">
        <v>584624</v>
      </c>
      <c r="D89" s="168">
        <v>584624</v>
      </c>
      <c r="F89" s="168">
        <v>584624</v>
      </c>
      <c r="I89" s="167" t="s">
        <v>1263</v>
      </c>
      <c r="J89" s="167" t="s">
        <v>1251</v>
      </c>
      <c r="K89" s="171">
        <v>43984</v>
      </c>
      <c r="L89" s="171">
        <v>44012</v>
      </c>
      <c r="N89" s="173"/>
      <c r="O89" s="172" t="s">
        <v>1308</v>
      </c>
      <c r="P89" s="167" t="s">
        <v>1253</v>
      </c>
      <c r="Q89" s="172" t="s">
        <v>1308</v>
      </c>
      <c r="R89" s="167" t="s">
        <v>1253</v>
      </c>
      <c r="S89" s="167" t="s">
        <v>1265</v>
      </c>
    </row>
    <row r="90" spans="3:19">
      <c r="C90" s="167">
        <v>584509</v>
      </c>
      <c r="D90" s="168" t="s">
        <v>1270</v>
      </c>
      <c r="F90" s="168" t="s">
        <v>1270</v>
      </c>
      <c r="I90" s="167" t="s">
        <v>1250</v>
      </c>
      <c r="J90" s="167" t="s">
        <v>1251</v>
      </c>
      <c r="K90" s="171">
        <v>43984</v>
      </c>
      <c r="L90" s="171">
        <v>43991</v>
      </c>
      <c r="N90" s="173"/>
      <c r="O90" s="172" t="s">
        <v>1309</v>
      </c>
      <c r="P90" s="167" t="s">
        <v>1253</v>
      </c>
      <c r="Q90" s="172" t="s">
        <v>1309</v>
      </c>
      <c r="R90" s="167" t="s">
        <v>1253</v>
      </c>
      <c r="S90" s="167" t="s">
        <v>1271</v>
      </c>
    </row>
    <row r="91" spans="3:19">
      <c r="C91" s="167">
        <v>584542</v>
      </c>
      <c r="D91" s="168" t="s">
        <v>1275</v>
      </c>
      <c r="F91" s="168" t="s">
        <v>1275</v>
      </c>
      <c r="I91" s="167" t="s">
        <v>1250</v>
      </c>
      <c r="J91" s="167" t="s">
        <v>1251</v>
      </c>
      <c r="K91" s="171">
        <v>43984</v>
      </c>
      <c r="L91" s="171">
        <v>43994</v>
      </c>
      <c r="N91" s="173"/>
      <c r="O91" s="172" t="s">
        <v>1276</v>
      </c>
      <c r="P91" s="167" t="s">
        <v>1253</v>
      </c>
      <c r="Q91" s="172" t="s">
        <v>1276</v>
      </c>
      <c r="R91" s="167" t="s">
        <v>1253</v>
      </c>
      <c r="S91" s="167" t="s">
        <v>1277</v>
      </c>
    </row>
    <row r="92" spans="3:19">
      <c r="C92" s="167">
        <v>584810</v>
      </c>
      <c r="D92" s="168">
        <v>584810</v>
      </c>
      <c r="F92" s="168">
        <v>584810</v>
      </c>
      <c r="I92" s="167" t="s">
        <v>1263</v>
      </c>
      <c r="J92" s="167" t="s">
        <v>1251</v>
      </c>
      <c r="K92" s="171">
        <v>43988</v>
      </c>
      <c r="L92" s="171">
        <v>44004</v>
      </c>
      <c r="N92" s="173"/>
      <c r="O92" s="172" t="s">
        <v>1310</v>
      </c>
      <c r="P92" s="167" t="s">
        <v>1253</v>
      </c>
      <c r="Q92" s="172" t="s">
        <v>1310</v>
      </c>
      <c r="R92" s="167" t="s">
        <v>1253</v>
      </c>
      <c r="S92" s="167" t="s">
        <v>1265</v>
      </c>
    </row>
    <row r="93" spans="3:19">
      <c r="C93" s="167">
        <v>584808</v>
      </c>
      <c r="D93" s="168">
        <v>584808</v>
      </c>
      <c r="F93" s="168">
        <v>584808</v>
      </c>
      <c r="I93" s="167" t="s">
        <v>1263</v>
      </c>
      <c r="J93" s="167" t="s">
        <v>1251</v>
      </c>
      <c r="K93" s="171">
        <v>43988</v>
      </c>
      <c r="L93" s="171">
        <v>44004</v>
      </c>
      <c r="N93" s="173"/>
      <c r="O93" s="172" t="s">
        <v>1301</v>
      </c>
      <c r="P93" s="167" t="s">
        <v>1253</v>
      </c>
      <c r="Q93" s="172" t="s">
        <v>1301</v>
      </c>
      <c r="R93" s="167" t="s">
        <v>1253</v>
      </c>
      <c r="S93" s="167" t="s">
        <v>1265</v>
      </c>
    </row>
    <row r="94" spans="3:19">
      <c r="C94" s="167">
        <v>584807</v>
      </c>
      <c r="D94" s="168">
        <v>584807</v>
      </c>
      <c r="F94" s="168">
        <v>584807</v>
      </c>
      <c r="I94" s="167" t="s">
        <v>1263</v>
      </c>
      <c r="J94" s="167" t="s">
        <v>1251</v>
      </c>
      <c r="K94" s="171">
        <v>43988</v>
      </c>
      <c r="L94" s="171">
        <v>44004</v>
      </c>
      <c r="N94" s="173"/>
      <c r="O94" s="172" t="s">
        <v>1302</v>
      </c>
      <c r="P94" s="167" t="s">
        <v>1253</v>
      </c>
      <c r="Q94" s="172" t="s">
        <v>1302</v>
      </c>
      <c r="R94" s="167" t="s">
        <v>1253</v>
      </c>
      <c r="S94" s="167" t="s">
        <v>1265</v>
      </c>
    </row>
    <row r="95" spans="3:19">
      <c r="C95" s="167">
        <v>584940</v>
      </c>
      <c r="D95" s="168">
        <v>584940</v>
      </c>
      <c r="F95" s="168">
        <v>584940</v>
      </c>
      <c r="I95" s="167" t="s">
        <v>1263</v>
      </c>
      <c r="J95" s="167" t="s">
        <v>1251</v>
      </c>
      <c r="K95" s="171">
        <v>43989</v>
      </c>
      <c r="L95" s="171">
        <v>44012</v>
      </c>
      <c r="N95" s="173"/>
      <c r="O95" s="172" t="s">
        <v>1311</v>
      </c>
      <c r="P95" s="167" t="s">
        <v>1253</v>
      </c>
      <c r="Q95" s="172" t="s">
        <v>1311</v>
      </c>
      <c r="R95" s="167" t="s">
        <v>1253</v>
      </c>
      <c r="S95" s="167" t="s">
        <v>1278</v>
      </c>
    </row>
    <row r="96" spans="3:19">
      <c r="C96" s="167">
        <v>584939</v>
      </c>
      <c r="D96" s="168" t="s">
        <v>1279</v>
      </c>
      <c r="F96" s="168" t="s">
        <v>1279</v>
      </c>
      <c r="I96" s="167" t="s">
        <v>1250</v>
      </c>
      <c r="J96" s="167" t="s">
        <v>1251</v>
      </c>
      <c r="K96" s="171">
        <v>43989</v>
      </c>
      <c r="L96" s="171">
        <v>43997</v>
      </c>
      <c r="N96" s="173"/>
      <c r="O96" s="172" t="s">
        <v>1280</v>
      </c>
      <c r="P96" s="167" t="s">
        <v>1253</v>
      </c>
      <c r="Q96" s="172" t="s">
        <v>1280</v>
      </c>
      <c r="R96" s="167" t="s">
        <v>1253</v>
      </c>
      <c r="S96" s="167" t="s">
        <v>1281</v>
      </c>
    </row>
    <row r="97" spans="2:19">
      <c r="C97" s="167">
        <v>584832</v>
      </c>
      <c r="D97" s="168">
        <v>584832</v>
      </c>
      <c r="F97" s="168">
        <v>584832</v>
      </c>
      <c r="I97" s="167" t="s">
        <v>1263</v>
      </c>
      <c r="J97" s="167" t="s">
        <v>1251</v>
      </c>
      <c r="K97" s="171">
        <v>43989</v>
      </c>
      <c r="L97" s="171">
        <v>44004</v>
      </c>
      <c r="N97" s="173"/>
      <c r="O97" s="172" t="s">
        <v>1282</v>
      </c>
      <c r="P97" s="167" t="s">
        <v>1253</v>
      </c>
      <c r="Q97" s="172" t="s">
        <v>1282</v>
      </c>
      <c r="R97" s="167" t="s">
        <v>1253</v>
      </c>
      <c r="S97" s="167" t="s">
        <v>1265</v>
      </c>
    </row>
    <row r="98" spans="2:19">
      <c r="C98" s="167">
        <v>584929</v>
      </c>
      <c r="D98" s="168">
        <v>584929</v>
      </c>
      <c r="F98" s="168">
        <v>584929</v>
      </c>
      <c r="I98" s="167" t="s">
        <v>1263</v>
      </c>
      <c r="J98" s="167" t="s">
        <v>1251</v>
      </c>
      <c r="K98" s="171">
        <v>43989</v>
      </c>
      <c r="L98" s="171">
        <v>44004</v>
      </c>
      <c r="N98" s="173"/>
      <c r="O98" s="172" t="s">
        <v>1312</v>
      </c>
      <c r="P98" s="167" t="s">
        <v>1253</v>
      </c>
      <c r="Q98" s="172" t="s">
        <v>1312</v>
      </c>
      <c r="R98" s="167" t="s">
        <v>1253</v>
      </c>
      <c r="S98" s="167" t="s">
        <v>1265</v>
      </c>
    </row>
    <row r="99" spans="2:19">
      <c r="C99" s="167">
        <v>584850</v>
      </c>
      <c r="D99" s="168">
        <v>584850</v>
      </c>
      <c r="F99" s="168">
        <v>584850</v>
      </c>
      <c r="I99" s="167" t="s">
        <v>1263</v>
      </c>
      <c r="J99" s="167" t="s">
        <v>1251</v>
      </c>
      <c r="K99" s="171">
        <v>43989</v>
      </c>
      <c r="L99" s="171">
        <v>44004</v>
      </c>
      <c r="N99" s="173"/>
      <c r="O99" s="172" t="s">
        <v>1283</v>
      </c>
      <c r="P99" s="167" t="s">
        <v>1253</v>
      </c>
      <c r="Q99" s="172" t="s">
        <v>1283</v>
      </c>
      <c r="R99" s="167" t="s">
        <v>1253</v>
      </c>
      <c r="S99" s="167" t="s">
        <v>1265</v>
      </c>
    </row>
    <row r="100" spans="2:19">
      <c r="C100" s="167">
        <v>584852</v>
      </c>
      <c r="D100" s="168">
        <v>584852</v>
      </c>
      <c r="F100" s="168">
        <v>584852</v>
      </c>
      <c r="I100" s="167" t="s">
        <v>1263</v>
      </c>
      <c r="J100" s="167" t="s">
        <v>1251</v>
      </c>
      <c r="K100" s="171">
        <v>43989</v>
      </c>
      <c r="L100" s="171">
        <v>44004</v>
      </c>
      <c r="N100" s="173"/>
      <c r="O100" s="172" t="s">
        <v>1284</v>
      </c>
      <c r="P100" s="167" t="s">
        <v>1253</v>
      </c>
      <c r="Q100" s="172" t="s">
        <v>1284</v>
      </c>
      <c r="R100" s="167" t="s">
        <v>1253</v>
      </c>
      <c r="S100" s="167" t="s">
        <v>1265</v>
      </c>
    </row>
    <row r="101" spans="2:19">
      <c r="C101" s="167">
        <v>584883</v>
      </c>
      <c r="D101" s="168">
        <v>584883</v>
      </c>
      <c r="F101" s="168">
        <v>584883</v>
      </c>
      <c r="I101" s="167" t="s">
        <v>1263</v>
      </c>
      <c r="J101" s="167" t="s">
        <v>1251</v>
      </c>
      <c r="K101" s="171">
        <v>43989</v>
      </c>
      <c r="L101" s="171">
        <v>44004</v>
      </c>
      <c r="N101" s="173"/>
      <c r="O101" s="172" t="s">
        <v>1285</v>
      </c>
      <c r="P101" s="167" t="s">
        <v>1253</v>
      </c>
      <c r="Q101" s="172" t="s">
        <v>1285</v>
      </c>
      <c r="R101" s="167" t="s">
        <v>1253</v>
      </c>
      <c r="S101" s="167" t="s">
        <v>1265</v>
      </c>
    </row>
    <row r="102" spans="2:19">
      <c r="C102" s="167">
        <v>584884</v>
      </c>
      <c r="D102" s="168">
        <v>584884</v>
      </c>
      <c r="F102" s="168">
        <v>584884</v>
      </c>
      <c r="I102" s="167" t="s">
        <v>1263</v>
      </c>
      <c r="J102" s="167" t="s">
        <v>1251</v>
      </c>
      <c r="K102" s="171">
        <v>43989</v>
      </c>
      <c r="L102" s="171">
        <v>44004</v>
      </c>
      <c r="N102" s="173"/>
      <c r="O102" s="172" t="s">
        <v>1313</v>
      </c>
      <c r="P102" s="167" t="s">
        <v>1253</v>
      </c>
      <c r="Q102" s="172" t="s">
        <v>1313</v>
      </c>
      <c r="R102" s="167" t="s">
        <v>1253</v>
      </c>
      <c r="S102" s="167" t="s">
        <v>1265</v>
      </c>
    </row>
    <row r="103" spans="2:19">
      <c r="C103" s="167">
        <v>585043</v>
      </c>
      <c r="D103" s="168" t="s">
        <v>1286</v>
      </c>
      <c r="F103" s="168" t="s">
        <v>1286</v>
      </c>
      <c r="I103" s="167" t="s">
        <v>1250</v>
      </c>
      <c r="J103" s="167" t="s">
        <v>1251</v>
      </c>
      <c r="K103" s="171">
        <v>43990</v>
      </c>
      <c r="L103" s="171">
        <v>44001</v>
      </c>
      <c r="N103" s="173"/>
      <c r="O103" s="172" t="s">
        <v>1287</v>
      </c>
      <c r="P103" s="167" t="s">
        <v>1253</v>
      </c>
      <c r="Q103" s="172" t="s">
        <v>1287</v>
      </c>
      <c r="R103" s="167" t="s">
        <v>1253</v>
      </c>
      <c r="S103" s="167" t="s">
        <v>1288</v>
      </c>
    </row>
    <row r="104" spans="2:19">
      <c r="C104" s="167">
        <v>585030</v>
      </c>
      <c r="D104" s="168" t="s">
        <v>1289</v>
      </c>
      <c r="F104" s="168" t="s">
        <v>1289</v>
      </c>
      <c r="I104" s="167" t="s">
        <v>1250</v>
      </c>
      <c r="J104" s="167" t="s">
        <v>1251</v>
      </c>
      <c r="K104" s="171">
        <v>43990</v>
      </c>
      <c r="L104" s="171">
        <v>43997</v>
      </c>
      <c r="N104" s="173"/>
      <c r="O104" s="172" t="s">
        <v>1290</v>
      </c>
      <c r="P104" s="167" t="s">
        <v>1253</v>
      </c>
      <c r="Q104" s="172" t="s">
        <v>1290</v>
      </c>
      <c r="R104" s="167" t="s">
        <v>1253</v>
      </c>
      <c r="S104" s="167" t="s">
        <v>1291</v>
      </c>
    </row>
    <row r="105" spans="2:19">
      <c r="N105" s="173"/>
      <c r="O105" s="172"/>
      <c r="Q105" s="172"/>
    </row>
    <row r="106" spans="2:19">
      <c r="B106" s="167" t="s">
        <v>1292</v>
      </c>
      <c r="N106" s="173"/>
      <c r="O106" s="172" t="s">
        <v>1293</v>
      </c>
      <c r="P106" s="167" t="s">
        <v>1253</v>
      </c>
      <c r="Q106" s="172" t="s">
        <v>1293</v>
      </c>
      <c r="R106" s="167" t="s">
        <v>1253</v>
      </c>
    </row>
  </sheetData>
  <pageMargins left="0.7" right="0.7" top="0.78740157499999996" bottom="0.78740157499999996" header="0.3" footer="0.3"/>
  <ignoredErrors>
    <ignoredError sqref="O107:O128 Q13:Q40 O13:O40 O42 Q42 O44:O73 Q44:Q73 O75 Q75 O77:O104 Q77:Q104 O106 Q10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AD824-2FFB-4DFE-9EC6-14B65EE6C66E}">
  <sheetPr codeName="Tabelle17"/>
  <dimension ref="A1:F49"/>
  <sheetViews>
    <sheetView workbookViewId="0">
      <selection activeCell="F2" sqref="F2"/>
    </sheetView>
  </sheetViews>
  <sheetFormatPr baseColWidth="10" defaultRowHeight="14.25"/>
  <cols>
    <col min="1" max="1" width="42.125" bestFit="1" customWidth="1"/>
    <col min="2" max="2" width="13.5" bestFit="1" customWidth="1"/>
    <col min="4" max="4" width="20.5" style="161" bestFit="1" customWidth="1"/>
    <col min="5" max="5" width="21.875" bestFit="1" customWidth="1"/>
    <col min="6" max="6" width="20.5" style="161" bestFit="1" customWidth="1"/>
  </cols>
  <sheetData>
    <row r="1" spans="1:6">
      <c r="A1" t="s">
        <v>1119</v>
      </c>
      <c r="B1" t="s">
        <v>1120</v>
      </c>
      <c r="C1" s="161" t="s">
        <v>1121</v>
      </c>
      <c r="D1" t="s">
        <v>1122</v>
      </c>
      <c r="E1" s="161" t="s">
        <v>1123</v>
      </c>
      <c r="F1" t="s">
        <v>1124</v>
      </c>
    </row>
    <row r="2" spans="1:6">
      <c r="A2" t="s">
        <v>1125</v>
      </c>
      <c r="B2" t="s">
        <v>1126</v>
      </c>
      <c r="C2" s="161">
        <v>2930187</v>
      </c>
      <c r="D2">
        <v>106.9</v>
      </c>
      <c r="E2" s="161">
        <v>28748</v>
      </c>
      <c r="F2" s="66">
        <f>Länder_Europas[[#This Row],[Fläche in km²]]/Länder_Europas[[#Totals],[Fläche in km²]]</f>
        <v>2.8662339731478502E-3</v>
      </c>
    </row>
    <row r="3" spans="1:6">
      <c r="A3" t="s">
        <v>1127</v>
      </c>
      <c r="B3" t="s">
        <v>1128</v>
      </c>
      <c r="C3" s="161">
        <v>76965</v>
      </c>
      <c r="D3">
        <v>163.80000000000001</v>
      </c>
      <c r="E3" s="161">
        <v>468</v>
      </c>
      <c r="F3" s="66">
        <f>Länder_Europas[[#This Row],[Fläche in km²]]/Länder_Europas[[#Totals],[Fläche in km²]]</f>
        <v>4.6660550279434884E-5</v>
      </c>
    </row>
    <row r="4" spans="1:6">
      <c r="A4" t="s">
        <v>1129</v>
      </c>
      <c r="B4" t="s">
        <v>1130</v>
      </c>
      <c r="C4" s="161">
        <v>11429336</v>
      </c>
      <c r="D4">
        <v>377.5</v>
      </c>
      <c r="E4" s="161">
        <v>32545</v>
      </c>
      <c r="F4" s="66">
        <f>Länder_Europas[[#This Row],[Fläche in km²]]/Länder_Europas[[#Totals],[Fläche in km²]]</f>
        <v>3.244802583000445E-3</v>
      </c>
    </row>
    <row r="5" spans="1:6">
      <c r="A5" t="s">
        <v>1131</v>
      </c>
      <c r="B5" t="s">
        <v>1132</v>
      </c>
      <c r="C5" s="161">
        <v>3507017</v>
      </c>
      <c r="D5">
        <v>68.8</v>
      </c>
      <c r="E5" s="161">
        <v>51129</v>
      </c>
      <c r="F5" s="66">
        <f>Länder_Europas[[#This Row],[Fläche in km²]]/Länder_Europas[[#Totals],[Fläche in km²]]</f>
        <v>5.0976651180282611E-3</v>
      </c>
    </row>
    <row r="6" spans="1:6">
      <c r="A6" t="s">
        <v>1133</v>
      </c>
      <c r="B6" t="s">
        <v>1134</v>
      </c>
      <c r="C6" s="161">
        <v>7084571</v>
      </c>
      <c r="D6">
        <v>65.3</v>
      </c>
      <c r="E6" s="161">
        <v>110994</v>
      </c>
      <c r="F6" s="66">
        <f>Länder_Europas[[#This Row],[Fläche in km²]]/Länder_Europas[[#Totals],[Fläche in km²]]</f>
        <v>1.1066327174605973E-2</v>
      </c>
    </row>
    <row r="7" spans="1:6">
      <c r="A7" t="s">
        <v>1135</v>
      </c>
      <c r="B7" t="s">
        <v>1136</v>
      </c>
      <c r="C7" s="161">
        <v>5733551</v>
      </c>
      <c r="D7">
        <v>135.1</v>
      </c>
      <c r="E7" s="161">
        <v>43098</v>
      </c>
      <c r="F7" s="66">
        <f>Länder_Europas[[#This Row],[Fläche in km²]]/Länder_Europas[[#Totals],[Fläche in km²]]</f>
        <v>4.2969581109894971E-3</v>
      </c>
    </row>
    <row r="8" spans="1:6">
      <c r="A8" t="s">
        <v>1137</v>
      </c>
      <c r="B8" t="s">
        <v>1138</v>
      </c>
      <c r="C8" s="161">
        <v>82114224</v>
      </c>
      <c r="D8">
        <v>235.6</v>
      </c>
      <c r="E8" s="161">
        <v>357121</v>
      </c>
      <c r="F8" s="66">
        <f>Länder_Europas[[#This Row],[Fläche in km²]]/Länder_Europas[[#Totals],[Fläche in km²]]</f>
        <v>3.5605688838337743E-2</v>
      </c>
    </row>
    <row r="9" spans="1:6">
      <c r="A9" t="s">
        <v>1139</v>
      </c>
      <c r="B9" t="s">
        <v>1140</v>
      </c>
      <c r="C9" s="161">
        <v>1309632</v>
      </c>
      <c r="D9">
        <v>30.9</v>
      </c>
      <c r="E9" s="161">
        <v>45227</v>
      </c>
      <c r="F9" s="66">
        <f>Länder_Europas[[#This Row],[Fläche in km²]]/Länder_Europas[[#Totals],[Fläche in km²]]</f>
        <v>4.5092237339487209E-3</v>
      </c>
    </row>
    <row r="10" spans="1:6">
      <c r="A10" t="s">
        <v>1141</v>
      </c>
      <c r="B10" t="s">
        <v>1142</v>
      </c>
      <c r="C10" s="161">
        <v>5523231</v>
      </c>
      <c r="D10">
        <v>18.2</v>
      </c>
      <c r="E10" s="161">
        <v>338144</v>
      </c>
      <c r="F10" s="66">
        <f>Länder_Europas[[#This Row],[Fläche in km²]]/Länder_Europas[[#Totals],[Fläche in km²]]</f>
        <v>3.3713643405318863E-2</v>
      </c>
    </row>
    <row r="11" spans="1:6">
      <c r="A11" t="s">
        <v>1143</v>
      </c>
      <c r="B11" t="s">
        <v>1144</v>
      </c>
      <c r="C11" s="161">
        <v>64979548</v>
      </c>
      <c r="D11">
        <v>118.7</v>
      </c>
      <c r="E11" s="161">
        <v>543965</v>
      </c>
      <c r="F11" s="66">
        <f>Länder_Europas[[#This Row],[Fläche in km²]]/Länder_Europas[[#Totals],[Fläche in km²]]</f>
        <v>5.4234415027249565E-2</v>
      </c>
    </row>
    <row r="12" spans="1:6">
      <c r="A12" t="s">
        <v>1145</v>
      </c>
      <c r="B12" t="s">
        <v>1146</v>
      </c>
      <c r="C12" s="161">
        <v>11159773</v>
      </c>
      <c r="D12">
        <v>86.6</v>
      </c>
      <c r="E12" s="161">
        <v>131957</v>
      </c>
      <c r="F12" s="66">
        <f>Länder_Europas[[#This Row],[Fläche in km²]]/Länder_Europas[[#Totals],[Fläche in km²]]</f>
        <v>1.3156380840220916E-2</v>
      </c>
    </row>
    <row r="13" spans="1:6">
      <c r="A13" t="s">
        <v>1147</v>
      </c>
      <c r="B13" t="s">
        <v>1148</v>
      </c>
      <c r="C13" s="161">
        <v>4761657</v>
      </c>
      <c r="D13">
        <v>69.099999999999994</v>
      </c>
      <c r="E13" s="161">
        <v>70273</v>
      </c>
      <c r="F13" s="66">
        <f>Länder_Europas[[#This Row],[Fläche in km²]]/Länder_Europas[[#Totals],[Fläche in km²]]</f>
        <v>7.0063607901425795E-3</v>
      </c>
    </row>
    <row r="14" spans="1:6">
      <c r="A14" t="s">
        <v>1149</v>
      </c>
      <c r="B14" t="s">
        <v>1150</v>
      </c>
      <c r="C14" s="161">
        <v>335025</v>
      </c>
      <c r="D14">
        <v>3.3</v>
      </c>
      <c r="E14" s="161">
        <v>103000</v>
      </c>
      <c r="F14" s="66">
        <f>Länder_Europas[[#This Row],[Fläche in km²]]/Länder_Europas[[#Totals],[Fläche in km²]]</f>
        <v>1.0269309142696139E-2</v>
      </c>
    </row>
    <row r="15" spans="1:6">
      <c r="A15" t="s">
        <v>1151</v>
      </c>
      <c r="B15" t="s">
        <v>1152</v>
      </c>
      <c r="C15" s="161">
        <v>59359900</v>
      </c>
      <c r="D15">
        <v>201.8</v>
      </c>
      <c r="E15" s="161">
        <v>301336</v>
      </c>
      <c r="F15" s="66">
        <f>Länder_Europas[[#This Row],[Fläche in km²]]/Länder_Europas[[#Totals],[Fläche in km²]]</f>
        <v>3.0043811066247414E-2</v>
      </c>
    </row>
    <row r="16" spans="1:6">
      <c r="A16" t="s">
        <v>1153</v>
      </c>
      <c r="B16" t="s">
        <v>1154</v>
      </c>
      <c r="C16" s="161">
        <v>480000</v>
      </c>
      <c r="D16">
        <v>3.3</v>
      </c>
      <c r="E16" s="161">
        <v>146700</v>
      </c>
      <c r="F16" s="66">
        <f>Länder_Europas[[#This Row],[Fläche in km²]]/Länder_Europas[[#Totals],[Fläche in km²]]</f>
        <v>1.4626287876053625E-2</v>
      </c>
    </row>
    <row r="17" spans="1:6">
      <c r="A17" t="s">
        <v>1155</v>
      </c>
      <c r="B17" t="s">
        <v>1156</v>
      </c>
      <c r="C17" s="161">
        <v>1907592</v>
      </c>
      <c r="D17">
        <v>151</v>
      </c>
      <c r="E17" s="161">
        <v>10887</v>
      </c>
      <c r="F17" s="66">
        <f>Länder_Europas[[#This Row],[Fläche in km²]]/Länder_Europas[[#Totals],[Fläche in km²]]</f>
        <v>1.0854560061799308E-3</v>
      </c>
    </row>
    <row r="18" spans="1:6">
      <c r="A18" t="s">
        <v>1157</v>
      </c>
      <c r="B18" t="s">
        <v>1158</v>
      </c>
      <c r="C18" s="161">
        <v>4189353</v>
      </c>
      <c r="D18">
        <v>74.900000000000006</v>
      </c>
      <c r="E18" s="161">
        <v>56542</v>
      </c>
      <c r="F18" s="66">
        <f>Länder_Europas[[#This Row],[Fläche in km²]]/Länder_Europas[[#Totals],[Fläche in km²]]</f>
        <v>5.6373522091876221E-3</v>
      </c>
    </row>
    <row r="19" spans="1:6">
      <c r="A19" t="s">
        <v>1159</v>
      </c>
      <c r="B19" t="s">
        <v>1160</v>
      </c>
      <c r="C19" s="161">
        <v>1949670</v>
      </c>
      <c r="D19">
        <v>31.3</v>
      </c>
      <c r="E19" s="161">
        <v>64589</v>
      </c>
      <c r="F19" s="66">
        <f>Länder_Europas[[#This Row],[Fläche in km²]]/Länder_Europas[[#Totals],[Fläche in km²]]</f>
        <v>6.439654448714572E-3</v>
      </c>
    </row>
    <row r="20" spans="1:6">
      <c r="A20" t="s">
        <v>1161</v>
      </c>
      <c r="B20" t="s">
        <v>1162</v>
      </c>
      <c r="C20" s="161">
        <v>37922</v>
      </c>
      <c r="D20">
        <v>237</v>
      </c>
      <c r="E20" s="161">
        <v>160</v>
      </c>
      <c r="F20" s="66">
        <f>Länder_Europas[[#This Row],[Fläche in km²]]/Länder_Europas[[#Totals],[Fläche in km²]]</f>
        <v>1.5952324881858079E-5</v>
      </c>
    </row>
    <row r="21" spans="1:6">
      <c r="A21" t="s">
        <v>1163</v>
      </c>
      <c r="B21" t="s">
        <v>1164</v>
      </c>
      <c r="C21" s="161">
        <v>2890297</v>
      </c>
      <c r="D21">
        <v>46.1</v>
      </c>
      <c r="E21" s="161">
        <v>65301</v>
      </c>
      <c r="F21" s="66">
        <f>Länder_Europas[[#This Row],[Fläche in km²]]/Länder_Europas[[#Totals],[Fläche in km²]]</f>
        <v>6.5106422944388401E-3</v>
      </c>
    </row>
    <row r="22" spans="1:6">
      <c r="A22" t="s">
        <v>1165</v>
      </c>
      <c r="B22" t="s">
        <v>1165</v>
      </c>
      <c r="C22" s="161">
        <v>583455</v>
      </c>
      <c r="D22">
        <v>225.3</v>
      </c>
      <c r="E22" s="161">
        <v>2586</v>
      </c>
      <c r="F22" s="66">
        <f>Länder_Europas[[#This Row],[Fläche in km²]]/Länder_Europas[[#Totals],[Fläche in km²]]</f>
        <v>2.5782945090303122E-4</v>
      </c>
    </row>
    <row r="23" spans="1:6">
      <c r="A23" t="s">
        <v>1166</v>
      </c>
      <c r="B23" t="s">
        <v>1167</v>
      </c>
      <c r="C23" s="161">
        <v>430835</v>
      </c>
      <c r="D23">
        <v>1346.4</v>
      </c>
      <c r="E23" s="161">
        <v>316</v>
      </c>
      <c r="F23" s="66">
        <f>Länder_Europas[[#This Row],[Fläche in km²]]/Länder_Europas[[#Totals],[Fläche in km²]]</f>
        <v>3.1505841641669705E-5</v>
      </c>
    </row>
    <row r="24" spans="1:6">
      <c r="A24" t="s">
        <v>1168</v>
      </c>
      <c r="B24" t="s">
        <v>1169</v>
      </c>
      <c r="C24" s="161">
        <v>4051212</v>
      </c>
      <c r="D24">
        <v>123.3</v>
      </c>
      <c r="E24" s="161">
        <v>33800</v>
      </c>
      <c r="F24" s="66">
        <f>Länder_Europas[[#This Row],[Fläche in km²]]/Länder_Europas[[#Totals],[Fläche in km²]]</f>
        <v>3.369928631292519E-3</v>
      </c>
    </row>
    <row r="25" spans="1:6">
      <c r="A25" t="s">
        <v>1170</v>
      </c>
      <c r="B25" t="s">
        <v>1171</v>
      </c>
      <c r="C25" s="161">
        <v>38695</v>
      </c>
      <c r="D25">
        <v>25969.8</v>
      </c>
      <c r="E25" s="161">
        <v>2</v>
      </c>
      <c r="F25" s="66">
        <f>Länder_Europas[[#This Row],[Fläche in km²]]/Länder_Europas[[#Totals],[Fläche in km²]]</f>
        <v>1.9940406102322597E-7</v>
      </c>
    </row>
    <row r="26" spans="1:6">
      <c r="A26" t="s">
        <v>1172</v>
      </c>
      <c r="B26" t="s">
        <v>1173</v>
      </c>
      <c r="C26" s="161">
        <v>628960</v>
      </c>
      <c r="D26">
        <v>46.8</v>
      </c>
      <c r="E26" s="161">
        <v>13812</v>
      </c>
      <c r="F26" s="66">
        <f>Länder_Europas[[#This Row],[Fläche in km²]]/Länder_Europas[[#Totals],[Fläche in km²]]</f>
        <v>1.3770844454263987E-3</v>
      </c>
    </row>
    <row r="27" spans="1:6">
      <c r="A27" t="s">
        <v>1174</v>
      </c>
      <c r="B27" t="s">
        <v>1175</v>
      </c>
      <c r="C27" s="161">
        <v>17035938</v>
      </c>
      <c r="D27">
        <v>505.2</v>
      </c>
      <c r="E27" s="161">
        <v>41526</v>
      </c>
      <c r="F27" s="66">
        <f>Länder_Europas[[#This Row],[Fläche in km²]]/Länder_Europas[[#Totals],[Fläche in km²]]</f>
        <v>4.1402265190252415E-3</v>
      </c>
    </row>
    <row r="28" spans="1:6">
      <c r="A28" t="s">
        <v>1176</v>
      </c>
      <c r="B28" t="s">
        <v>1177</v>
      </c>
      <c r="C28" s="161">
        <v>2083160</v>
      </c>
      <c r="D28">
        <v>82.6</v>
      </c>
      <c r="E28" s="161">
        <v>25713</v>
      </c>
      <c r="F28" s="66">
        <f>Länder_Europas[[#This Row],[Fläche in km²]]/Länder_Europas[[#Totals],[Fläche in km²]]</f>
        <v>2.5636383105451049E-3</v>
      </c>
    </row>
    <row r="29" spans="1:6">
      <c r="A29" t="s">
        <v>1178</v>
      </c>
      <c r="B29" t="s">
        <v>1179</v>
      </c>
      <c r="C29" s="161">
        <v>5305383</v>
      </c>
      <c r="D29">
        <v>14.5</v>
      </c>
      <c r="E29" s="161">
        <v>323759</v>
      </c>
      <c r="F29" s="66">
        <f>Länder_Europas[[#This Row],[Fläche in km²]]/Länder_Europas[[#Totals],[Fläche in km²]]</f>
        <v>3.2279429696409311E-2</v>
      </c>
    </row>
    <row r="30" spans="1:6">
      <c r="A30" t="s">
        <v>1180</v>
      </c>
      <c r="B30" t="s">
        <v>1181</v>
      </c>
      <c r="C30" s="161">
        <v>8823054</v>
      </c>
      <c r="D30">
        <v>106</v>
      </c>
      <c r="E30" s="161">
        <v>83879</v>
      </c>
      <c r="F30" s="66">
        <f>Länder_Europas[[#This Row],[Fläche in km²]]/Länder_Europas[[#Totals],[Fläche in km²]]</f>
        <v>8.3629066172835869E-3</v>
      </c>
    </row>
    <row r="31" spans="1:6">
      <c r="A31" t="s">
        <v>1182</v>
      </c>
      <c r="B31" t="s">
        <v>1183</v>
      </c>
      <c r="C31" s="161">
        <v>38170712</v>
      </c>
      <c r="D31">
        <v>124.6</v>
      </c>
      <c r="E31" s="161">
        <v>312685</v>
      </c>
      <c r="F31" s="66">
        <f>Länder_Europas[[#This Row],[Fläche in km²]]/Länder_Europas[[#Totals],[Fläche in km²]]</f>
        <v>3.117532941052371E-2</v>
      </c>
    </row>
    <row r="32" spans="1:6">
      <c r="A32" t="s">
        <v>1184</v>
      </c>
      <c r="B32" t="s">
        <v>1185</v>
      </c>
      <c r="C32" s="161">
        <v>10329506</v>
      </c>
      <c r="D32">
        <v>112.8</v>
      </c>
      <c r="E32" s="161">
        <v>92345</v>
      </c>
      <c r="F32" s="66">
        <f>Länder_Europas[[#This Row],[Fläche in km²]]/Länder_Europas[[#Totals],[Fläche in km²]]</f>
        <v>9.2069840075949018E-3</v>
      </c>
    </row>
    <row r="33" spans="1:6">
      <c r="A33" t="s">
        <v>1186</v>
      </c>
      <c r="B33" t="s">
        <v>1187</v>
      </c>
      <c r="C33" s="161">
        <v>19679306</v>
      </c>
      <c r="D33">
        <v>85.5</v>
      </c>
      <c r="E33" s="161">
        <v>238391</v>
      </c>
      <c r="F33" s="66">
        <f>Länder_Europas[[#This Row],[Fläche in km²]]/Länder_Europas[[#Totals],[Fläche in km²]]</f>
        <v>2.3768066755693932E-2</v>
      </c>
    </row>
    <row r="34" spans="1:6">
      <c r="A34" t="s">
        <v>1188</v>
      </c>
      <c r="B34" t="s">
        <v>1189</v>
      </c>
      <c r="C34" s="161">
        <v>104000000</v>
      </c>
      <c r="D34">
        <v>26.3</v>
      </c>
      <c r="E34" s="161">
        <v>3955800</v>
      </c>
      <c r="F34" s="66">
        <f>Länder_Europas[[#This Row],[Fläche in km²]]/Länder_Europas[[#Totals],[Fläche in km²]]</f>
        <v>0.39440129229783866</v>
      </c>
    </row>
    <row r="35" spans="1:6">
      <c r="A35" t="s">
        <v>1190</v>
      </c>
      <c r="B35" t="s">
        <v>1190</v>
      </c>
      <c r="C35" s="161">
        <v>33400</v>
      </c>
      <c r="D35">
        <v>556.70000000000005</v>
      </c>
      <c r="E35" s="161">
        <v>61</v>
      </c>
      <c r="F35" s="66">
        <f>Länder_Europas[[#This Row],[Fläche in km²]]/Länder_Europas[[#Totals],[Fläche in km²]]</f>
        <v>6.081823861208393E-6</v>
      </c>
    </row>
    <row r="36" spans="1:6">
      <c r="A36" t="s">
        <v>1191</v>
      </c>
      <c r="B36" t="s">
        <v>1192</v>
      </c>
      <c r="C36" s="161">
        <v>9910701</v>
      </c>
      <c r="D36">
        <v>24.2</v>
      </c>
      <c r="E36" s="161">
        <v>449964</v>
      </c>
      <c r="F36" s="66">
        <f>Länder_Europas[[#This Row],[Fläche in km²]]/Länder_Europas[[#Totals],[Fläche in km²]]</f>
        <v>4.4862324457127428E-2</v>
      </c>
    </row>
    <row r="37" spans="1:6">
      <c r="A37" t="s">
        <v>1193</v>
      </c>
      <c r="B37" t="s">
        <v>1194</v>
      </c>
      <c r="C37" s="161">
        <v>8476005</v>
      </c>
      <c r="D37">
        <v>214.5</v>
      </c>
      <c r="E37" s="161">
        <v>41285</v>
      </c>
      <c r="F37" s="66">
        <f>Länder_Europas[[#This Row],[Fläche in km²]]/Länder_Europas[[#Totals],[Fläche in km²]]</f>
        <v>4.1161983296719423E-3</v>
      </c>
    </row>
    <row r="38" spans="1:6">
      <c r="A38" t="s">
        <v>1195</v>
      </c>
      <c r="B38" t="s">
        <v>1196</v>
      </c>
      <c r="C38" s="161">
        <v>7058322</v>
      </c>
      <c r="D38">
        <v>91.1</v>
      </c>
      <c r="E38" s="161">
        <v>88361</v>
      </c>
      <c r="F38" s="66">
        <f>Länder_Europas[[#This Row],[Fläche in km²]]/Länder_Europas[[#Totals],[Fläche in km²]]</f>
        <v>8.8097711180366352E-3</v>
      </c>
    </row>
    <row r="39" spans="1:6">
      <c r="A39" t="s">
        <v>1197</v>
      </c>
      <c r="B39" t="s">
        <v>1198</v>
      </c>
      <c r="C39" s="161">
        <v>5447662</v>
      </c>
      <c r="D39">
        <v>113.3</v>
      </c>
      <c r="E39" s="161">
        <v>49034</v>
      </c>
      <c r="F39" s="66">
        <f>Länder_Europas[[#This Row],[Fläche in km²]]/Länder_Europas[[#Totals],[Fläche in km²]]</f>
        <v>4.8887893641064318E-3</v>
      </c>
    </row>
    <row r="40" spans="1:6">
      <c r="A40" t="s">
        <v>1199</v>
      </c>
      <c r="B40" t="s">
        <v>1200</v>
      </c>
      <c r="C40" s="161">
        <v>2079976</v>
      </c>
      <c r="D40">
        <v>103.3</v>
      </c>
      <c r="E40" s="161">
        <v>20253</v>
      </c>
      <c r="F40" s="66">
        <f>Länder_Europas[[#This Row],[Fläche in km²]]/Länder_Europas[[#Totals],[Fläche in km²]]</f>
        <v>2.019265223951698E-3</v>
      </c>
    </row>
    <row r="41" spans="1:6">
      <c r="A41" t="s">
        <v>1201</v>
      </c>
      <c r="B41" t="s">
        <v>1202</v>
      </c>
      <c r="C41" s="161">
        <v>46354321</v>
      </c>
      <c r="D41">
        <v>92.9</v>
      </c>
      <c r="E41" s="161">
        <v>504645</v>
      </c>
      <c r="F41" s="66">
        <f>Länder_Europas[[#This Row],[Fläche in km²]]/Länder_Europas[[#Totals],[Fläche in km²]]</f>
        <v>5.0314131187532939E-2</v>
      </c>
    </row>
    <row r="42" spans="1:6">
      <c r="A42" t="s">
        <v>1203</v>
      </c>
      <c r="B42" t="s">
        <v>1204</v>
      </c>
      <c r="C42" s="161">
        <v>10618303</v>
      </c>
      <c r="D42">
        <v>137.5</v>
      </c>
      <c r="E42" s="161">
        <v>78866</v>
      </c>
      <c r="F42" s="66">
        <f>Länder_Europas[[#This Row],[Fläche in km²]]/Länder_Europas[[#Totals],[Fläche in km²]]</f>
        <v>7.8631003383288697E-3</v>
      </c>
    </row>
    <row r="43" spans="1:6">
      <c r="A43" t="s">
        <v>1205</v>
      </c>
      <c r="B43" t="s">
        <v>1206</v>
      </c>
      <c r="C43" s="161">
        <v>9799745</v>
      </c>
      <c r="D43">
        <v>419.1</v>
      </c>
      <c r="E43" s="161">
        <v>23384</v>
      </c>
      <c r="F43" s="66">
        <f>Länder_Europas[[#This Row],[Fläche in km²]]/Länder_Europas[[#Totals],[Fläche in km²]]</f>
        <v>2.3314322814835583E-3</v>
      </c>
    </row>
    <row r="44" spans="1:6">
      <c r="A44" t="s">
        <v>1207</v>
      </c>
      <c r="B44" t="s">
        <v>1208</v>
      </c>
      <c r="C44" s="161">
        <v>44222947</v>
      </c>
      <c r="D44">
        <v>76.3</v>
      </c>
      <c r="E44" s="161">
        <v>603700</v>
      </c>
      <c r="F44" s="66">
        <f>Länder_Europas[[#This Row],[Fläche in km²]]/Länder_Europas[[#Totals],[Fläche in km²]]</f>
        <v>6.0190115819860765E-2</v>
      </c>
    </row>
    <row r="45" spans="1:6">
      <c r="A45" t="s">
        <v>1209</v>
      </c>
      <c r="B45" t="s">
        <v>1210</v>
      </c>
      <c r="C45" s="161">
        <v>9721559</v>
      </c>
      <c r="D45">
        <v>107.4</v>
      </c>
      <c r="E45" s="161">
        <v>93030</v>
      </c>
      <c r="F45" s="66">
        <f>Länder_Europas[[#This Row],[Fläche in km²]]/Länder_Europas[[#Totals],[Fläche in km²]]</f>
        <v>9.2752798984953571E-3</v>
      </c>
    </row>
    <row r="46" spans="1:6">
      <c r="A46" t="s">
        <v>1211</v>
      </c>
      <c r="B46" t="s">
        <v>1171</v>
      </c>
      <c r="C46" s="161">
        <v>792</v>
      </c>
      <c r="D46">
        <v>1800</v>
      </c>
      <c r="E46" s="161">
        <v>0</v>
      </c>
      <c r="F46" s="66">
        <f>Länder_Europas[[#This Row],[Fläche in km²]]/Länder_Europas[[#Totals],[Fläche in km²]]</f>
        <v>0</v>
      </c>
    </row>
    <row r="47" spans="1:6">
      <c r="A47" t="s">
        <v>1212</v>
      </c>
      <c r="B47" t="s">
        <v>1213</v>
      </c>
      <c r="C47" s="161">
        <v>66181585</v>
      </c>
      <c r="D47">
        <v>273.60000000000002</v>
      </c>
      <c r="E47" s="161">
        <v>242910</v>
      </c>
      <c r="F47" s="66">
        <f>Länder_Europas[[#This Row],[Fläche in km²]]/Länder_Europas[[#Totals],[Fläche in km²]]</f>
        <v>2.4218620231575911E-2</v>
      </c>
    </row>
    <row r="48" spans="1:6">
      <c r="A48" t="s">
        <v>1214</v>
      </c>
      <c r="B48" t="s">
        <v>1215</v>
      </c>
      <c r="C48" s="161">
        <v>9468338</v>
      </c>
      <c r="D48">
        <v>46.7</v>
      </c>
      <c r="E48" s="161">
        <v>207595</v>
      </c>
      <c r="F48" s="66">
        <f>Länder_Europas[[#This Row],[Fläche in km²]]/Länder_Europas[[#Totals],[Fläche in km²]]</f>
        <v>2.0697643024058299E-2</v>
      </c>
    </row>
    <row r="49" spans="1:6">
      <c r="A49" t="s">
        <v>1216</v>
      </c>
      <c r="D49"/>
      <c r="E49" s="161">
        <f>SUBTOTAL(109,Länder_Europas[Fläche in km²])</f>
        <v>10029886</v>
      </c>
      <c r="F49">
        <f>SUBTOTAL(103,Länder_Europas[Fläche in %])</f>
        <v>47</v>
      </c>
    </row>
  </sheetData>
  <pageMargins left="0.7" right="0.7" top="0.78740157499999996" bottom="0.78740157499999996" header="0.3" footer="0.3"/>
  <pageSetup paperSize="9"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37571-6A28-4EE5-B3C2-607AC6769288}">
  <sheetPr codeName="Tabelle3"/>
  <dimension ref="C1:G6"/>
  <sheetViews>
    <sheetView workbookViewId="0">
      <selection activeCell="G5" sqref="G5"/>
    </sheetView>
  </sheetViews>
  <sheetFormatPr baseColWidth="10" defaultRowHeight="14.25"/>
  <cols>
    <col min="3" max="3" width="23.625" bestFit="1" customWidth="1"/>
  </cols>
  <sheetData>
    <row r="1" spans="3:7">
      <c r="E1" t="s">
        <v>1217</v>
      </c>
      <c r="G1" t="s">
        <v>183</v>
      </c>
    </row>
    <row r="2" spans="3:7">
      <c r="C2" s="3">
        <v>1.23456789012345E+19</v>
      </c>
      <c r="E2" s="162">
        <v>0.85416666666666663</v>
      </c>
      <c r="G2" t="s">
        <v>1220</v>
      </c>
    </row>
    <row r="3" spans="3:7">
      <c r="C3" s="5">
        <v>0.123456789012345</v>
      </c>
      <c r="E3" s="163">
        <v>8.3645833333333339</v>
      </c>
      <c r="G3" s="164">
        <v>1828</v>
      </c>
    </row>
    <row r="4" spans="3:7">
      <c r="C4" s="4">
        <v>1234567890.12345</v>
      </c>
      <c r="E4" s="163">
        <v>83.34375</v>
      </c>
      <c r="G4" s="164">
        <f ca="1">TODAY()</f>
        <v>44158</v>
      </c>
    </row>
    <row r="5" spans="3:7">
      <c r="E5" t="s">
        <v>1218</v>
      </c>
      <c r="G5" s="164">
        <v>2958101</v>
      </c>
    </row>
    <row r="6" spans="3:7">
      <c r="E6" t="s">
        <v>1219</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F25B0-8294-4A9D-8500-7AC828F65A26}">
  <sheetPr codeName="Tabelle4"/>
  <dimension ref="C2:C3"/>
  <sheetViews>
    <sheetView zoomScale="130" zoomScaleNormal="130" workbookViewId="0">
      <selection activeCell="C3" sqref="C3"/>
    </sheetView>
  </sheetViews>
  <sheetFormatPr baseColWidth="10" defaultRowHeight="14.25"/>
  <cols>
    <col min="1" max="1" width="60.375" customWidth="1"/>
    <col min="3" max="3" width="19.625" customWidth="1"/>
  </cols>
  <sheetData>
    <row r="2" spans="3:3">
      <c r="C2">
        <v>12345678901234</v>
      </c>
    </row>
    <row r="3" spans="3:3">
      <c r="C3" s="3">
        <v>12345678901234</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EBAE4B-342D-43A8-A723-EE1E30AC0E9A}">
  <sheetPr codeName="Tabelle5"/>
  <dimension ref="B1:E13"/>
  <sheetViews>
    <sheetView zoomScale="130" zoomScaleNormal="130" workbookViewId="0">
      <selection activeCell="D13" sqref="D13"/>
    </sheetView>
  </sheetViews>
  <sheetFormatPr baseColWidth="10" defaultRowHeight="14.25"/>
  <cols>
    <col min="2" max="2" width="16.75" customWidth="1"/>
    <col min="3" max="3" width="5.25" customWidth="1"/>
    <col min="4" max="4" width="15.5" customWidth="1"/>
  </cols>
  <sheetData>
    <row r="1" spans="2:5" ht="18">
      <c r="B1" s="15" t="s">
        <v>0</v>
      </c>
      <c r="D1" s="15" t="s">
        <v>1</v>
      </c>
    </row>
    <row r="2" spans="2:5">
      <c r="B2" s="7">
        <v>1234.5678</v>
      </c>
      <c r="D2" s="6">
        <v>1234.5678</v>
      </c>
    </row>
    <row r="3" spans="2:5">
      <c r="B3" s="7">
        <v>0</v>
      </c>
      <c r="D3" s="6">
        <v>0</v>
      </c>
    </row>
    <row r="4" spans="2:5">
      <c r="B4" s="9">
        <v>1234.5678</v>
      </c>
      <c r="D4" s="8">
        <v>1234.5678</v>
      </c>
    </row>
    <row r="5" spans="2:5">
      <c r="B5" s="10">
        <v>-1234.5678</v>
      </c>
      <c r="D5" s="6">
        <v>-1234.5678</v>
      </c>
    </row>
    <row r="6" spans="2:5">
      <c r="B6" s="11">
        <v>1234.5678</v>
      </c>
      <c r="D6" s="12">
        <v>1234.5678</v>
      </c>
    </row>
    <row r="7" spans="2:5" ht="16.5">
      <c r="B7" s="13">
        <v>1234.5678</v>
      </c>
      <c r="D7" s="14">
        <v>1234.5678</v>
      </c>
    </row>
    <row r="8" spans="2:5">
      <c r="B8" s="9" t="s">
        <v>2</v>
      </c>
      <c r="D8" s="6" t="s">
        <v>2</v>
      </c>
    </row>
    <row r="9" spans="2:5">
      <c r="B9" s="9" t="s">
        <v>3</v>
      </c>
      <c r="D9" s="6" t="s">
        <v>3</v>
      </c>
    </row>
    <row r="10" spans="2:5">
      <c r="E10" t="s">
        <v>4</v>
      </c>
    </row>
    <row r="11" spans="2:5">
      <c r="B11" s="9" t="str">
        <f>REPT("X",E11)</f>
        <v>XXXXXXXXXXXXXXXXXXXXXXXXXXXXXXXXXXXXXXXXXXXXXXXXXXXXXXXXXXXXXXXXXXXXXXXXXXXXXXXXXXXXXXXXXXXXXXXXXXXXXXXXXXXXXXXXXXXXXXXXXXXXXXXXXXXXXXXXXXXXXXXXXXXXXXXXXXXXXXXXXXXXXXXXXXXXXXXXXXXXXXXXXXXXXXXXXXXXXXXXXXXXXXXXXXXXXXXXXXXXXXXXXXXXXXXXXXXXXXXXXXXXXXXXXXXXXXXXXXXX</v>
      </c>
      <c r="D11" s="6" t="str">
        <f>REPT("X",E11)</f>
        <v>XXXXXXXXXXXXXXXXXXXXXXXXXXXXXXXXXXXXXXXXXXXXXXXXXXXXXXXXXXXXXXXXXXXXXXXXXXXXXXXXXXXXXXXXXXXXXXXXXXXXXXXXXXXXXXXXXXXXXXXXXXXXXXXXXXXXXXXXXXXXXXXXXXXXXXXXXXXXXXXXXXXXXXXXXXXXXXXXXXXXXXXXXXXXXXXXXXXXXXXXXXXXXXXXXXXXXXXXXXXXXXXXXXXXXXXXXXXXXXXXXXXXXXXXXXXXXXXXXXXX</v>
      </c>
      <c r="E11">
        <v>260</v>
      </c>
    </row>
    <row r="13" spans="2:5">
      <c r="D13" s="165"/>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8AE29-AF17-48E4-82B0-2178AE7244AA}">
  <sheetPr codeName="Tabelle6"/>
  <dimension ref="A1:I10"/>
  <sheetViews>
    <sheetView tabSelected="1" zoomScale="120" zoomScaleNormal="120" workbookViewId="0">
      <selection activeCell="E2" sqref="E2"/>
    </sheetView>
  </sheetViews>
  <sheetFormatPr baseColWidth="10" defaultRowHeight="14.25"/>
  <cols>
    <col min="1" max="1" width="17.875" customWidth="1"/>
    <col min="2" max="2" width="18" customWidth="1"/>
    <col min="3" max="3" width="28.625" customWidth="1"/>
    <col min="5" max="5" width="20.875" customWidth="1"/>
    <col min="8" max="8" width="21.625" bestFit="1" customWidth="1"/>
  </cols>
  <sheetData>
    <row r="1" spans="1:9">
      <c r="A1" t="s">
        <v>32</v>
      </c>
      <c r="B1" t="s">
        <v>33</v>
      </c>
      <c r="C1" t="s">
        <v>34</v>
      </c>
      <c r="D1" t="s">
        <v>35</v>
      </c>
      <c r="E1" t="s">
        <v>36</v>
      </c>
      <c r="H1" t="s">
        <v>1222</v>
      </c>
      <c r="I1" t="s">
        <v>1221</v>
      </c>
    </row>
    <row r="2" spans="1:9">
      <c r="A2" t="s">
        <v>5</v>
      </c>
      <c r="B2" t="s">
        <v>14</v>
      </c>
      <c r="C2" t="s">
        <v>23</v>
      </c>
      <c r="D2" s="16">
        <v>167671</v>
      </c>
      <c r="E2" s="197">
        <v>74177546</v>
      </c>
      <c r="H2">
        <v>10</v>
      </c>
      <c r="I2">
        <f>CONVERT(H2,H1,I1)</f>
        <v>25.4</v>
      </c>
    </row>
    <row r="3" spans="1:9">
      <c r="A3" t="s">
        <v>6</v>
      </c>
      <c r="B3" t="s">
        <v>15</v>
      </c>
      <c r="C3" t="s">
        <v>24</v>
      </c>
      <c r="D3" s="16">
        <v>761176</v>
      </c>
      <c r="E3" s="197">
        <v>98997939</v>
      </c>
    </row>
    <row r="4" spans="1:9">
      <c r="A4" t="s">
        <v>7</v>
      </c>
      <c r="B4" t="s">
        <v>16</v>
      </c>
      <c r="C4" t="s">
        <v>25</v>
      </c>
      <c r="D4" s="16">
        <v>716167</v>
      </c>
      <c r="E4" s="197">
        <v>94206301</v>
      </c>
    </row>
    <row r="5" spans="1:9">
      <c r="A5" t="s">
        <v>8</v>
      </c>
      <c r="B5" t="s">
        <v>17</v>
      </c>
      <c r="C5" t="s">
        <v>26</v>
      </c>
      <c r="D5" s="16">
        <v>617716</v>
      </c>
      <c r="E5" s="197">
        <v>74544576</v>
      </c>
    </row>
    <row r="6" spans="1:9">
      <c r="A6" t="s">
        <v>9</v>
      </c>
      <c r="B6" t="s">
        <v>18</v>
      </c>
      <c r="C6" t="s">
        <v>27</v>
      </c>
      <c r="D6" s="16">
        <v>176167</v>
      </c>
      <c r="E6" s="197">
        <v>39541619</v>
      </c>
      <c r="H6" s="166">
        <v>1400000</v>
      </c>
    </row>
    <row r="7" spans="1:9">
      <c r="A7" t="s">
        <v>10</v>
      </c>
      <c r="B7" t="s">
        <v>19</v>
      </c>
      <c r="C7" t="s">
        <v>28</v>
      </c>
      <c r="D7" s="16">
        <v>671761</v>
      </c>
      <c r="E7" s="197">
        <v>10420687</v>
      </c>
    </row>
    <row r="8" spans="1:9">
      <c r="A8" t="s">
        <v>11</v>
      </c>
      <c r="B8" t="s">
        <v>20</v>
      </c>
      <c r="C8" t="s">
        <v>29</v>
      </c>
      <c r="D8" s="16">
        <v>176671</v>
      </c>
      <c r="E8" s="197">
        <v>28775996</v>
      </c>
    </row>
    <row r="9" spans="1:9">
      <c r="A9" t="s">
        <v>12</v>
      </c>
      <c r="B9" t="s">
        <v>21</v>
      </c>
      <c r="C9" t="s">
        <v>30</v>
      </c>
      <c r="D9" s="16">
        <v>117671</v>
      </c>
      <c r="E9" s="197">
        <v>98420691</v>
      </c>
    </row>
    <row r="10" spans="1:9">
      <c r="A10" t="s">
        <v>13</v>
      </c>
      <c r="B10" t="s">
        <v>22</v>
      </c>
      <c r="C10" t="s">
        <v>31</v>
      </c>
      <c r="D10" s="16">
        <v>671761</v>
      </c>
      <c r="E10" s="197">
        <v>82600334</v>
      </c>
    </row>
  </sheetData>
  <phoneticPr fontId="7" type="noConversion"/>
  <pageMargins left="0.7" right="0.7" top="0.78740157499999996" bottom="0.78740157499999996" header="0.3" footer="0.3"/>
  <pageSetup paperSize="9" orientation="portrait" horizontalDpi="1200" verticalDpi="1200" r:id="rId1"/>
  <tableParts count="1">
    <tablePart r:id="rId2"/>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75152-BD84-4395-AD0B-2A0C3DDE8AC2}">
  <sheetPr codeName="Tabelle2"/>
  <dimension ref="A1:BG306"/>
  <sheetViews>
    <sheetView topLeftCell="U7" zoomScale="75" zoomScaleNormal="75" workbookViewId="0">
      <selection activeCell="AE15" sqref="AE15"/>
    </sheetView>
  </sheetViews>
  <sheetFormatPr baseColWidth="10" defaultColWidth="10" defaultRowHeight="12.75"/>
  <cols>
    <col min="1" max="1" width="8.5" style="24" customWidth="1"/>
    <col min="2" max="2" width="0.5" style="24" customWidth="1"/>
    <col min="3" max="3" width="2.625" style="24" customWidth="1"/>
    <col min="4" max="4" width="15.625" style="24" customWidth="1"/>
    <col min="5" max="24" width="11.125" style="24" customWidth="1"/>
    <col min="25" max="16384" width="10" style="24"/>
  </cols>
  <sheetData>
    <row r="1" spans="1:59" s="18" customFormat="1" ht="16.5" customHeight="1">
      <c r="A1" s="178" t="s">
        <v>37</v>
      </c>
      <c r="B1" s="178"/>
      <c r="C1" s="178"/>
      <c r="D1" s="178"/>
      <c r="E1" s="178"/>
      <c r="F1" s="178"/>
      <c r="G1" s="178"/>
      <c r="H1" s="178"/>
      <c r="I1" s="178"/>
      <c r="J1" s="178"/>
      <c r="K1" s="178"/>
      <c r="L1" s="178"/>
      <c r="M1" s="178"/>
      <c r="N1" s="179" t="s">
        <v>37</v>
      </c>
      <c r="O1" s="179"/>
      <c r="P1" s="179"/>
      <c r="Q1" s="179"/>
      <c r="R1" s="179"/>
      <c r="S1" s="179"/>
      <c r="T1" s="179"/>
      <c r="U1" s="179"/>
      <c r="V1" s="179"/>
      <c r="W1" s="179"/>
      <c r="X1" s="17"/>
    </row>
    <row r="2" spans="1:59" s="18" customFormat="1" ht="16.5" customHeight="1">
      <c r="A2" s="178" t="s">
        <v>38</v>
      </c>
      <c r="B2" s="178"/>
      <c r="C2" s="178"/>
      <c r="D2" s="178"/>
      <c r="E2" s="178"/>
      <c r="F2" s="178"/>
      <c r="G2" s="178"/>
      <c r="H2" s="178"/>
      <c r="I2" s="178"/>
      <c r="J2" s="178"/>
      <c r="K2" s="178"/>
      <c r="L2" s="178"/>
      <c r="M2" s="178"/>
      <c r="N2" s="179" t="s">
        <v>39</v>
      </c>
      <c r="O2" s="179"/>
      <c r="P2" s="179"/>
      <c r="Q2" s="179"/>
      <c r="R2" s="179"/>
      <c r="S2" s="179"/>
      <c r="T2" s="179"/>
      <c r="U2" s="179"/>
      <c r="V2" s="179"/>
      <c r="W2" s="179"/>
      <c r="X2" s="17"/>
    </row>
    <row r="3" spans="1:59" s="18" customFormat="1" ht="16.5" customHeight="1">
      <c r="A3" s="178" t="s">
        <v>40</v>
      </c>
      <c r="B3" s="178"/>
      <c r="C3" s="178"/>
      <c r="D3" s="178"/>
      <c r="E3" s="178"/>
      <c r="F3" s="178"/>
      <c r="G3" s="178"/>
      <c r="H3" s="178"/>
      <c r="I3" s="178"/>
      <c r="J3" s="178"/>
      <c r="K3" s="178"/>
      <c r="L3" s="178"/>
      <c r="M3" s="178"/>
      <c r="N3" s="179" t="s">
        <v>40</v>
      </c>
      <c r="O3" s="179"/>
      <c r="P3" s="179"/>
      <c r="Q3" s="179"/>
      <c r="R3" s="179"/>
      <c r="S3" s="179"/>
      <c r="T3" s="179"/>
      <c r="U3" s="179"/>
      <c r="V3" s="179"/>
      <c r="W3" s="179"/>
      <c r="X3" s="17"/>
    </row>
    <row r="4" spans="1:59" s="20" customFormat="1" ht="16.5" customHeight="1">
      <c r="A4" s="19"/>
      <c r="B4" s="19"/>
      <c r="C4" s="19"/>
      <c r="N4" s="21"/>
      <c r="O4" s="21"/>
      <c r="P4" s="21"/>
      <c r="Q4" s="21"/>
      <c r="R4" s="21"/>
      <c r="S4" s="21"/>
      <c r="T4" s="21"/>
      <c r="U4" s="21"/>
      <c r="V4" s="21"/>
      <c r="W4" s="21"/>
      <c r="X4" s="21"/>
    </row>
    <row r="5" spans="1:59" s="18" customFormat="1" ht="16.5" customHeight="1">
      <c r="A5" s="178" t="s">
        <v>41</v>
      </c>
      <c r="B5" s="178"/>
      <c r="C5" s="178"/>
      <c r="D5" s="178"/>
      <c r="E5" s="178"/>
      <c r="F5" s="178"/>
      <c r="G5" s="178"/>
      <c r="H5" s="178"/>
      <c r="I5" s="178"/>
      <c r="J5" s="178"/>
      <c r="K5" s="178"/>
      <c r="L5" s="178"/>
      <c r="M5" s="178"/>
      <c r="N5" s="179" t="s">
        <v>41</v>
      </c>
      <c r="O5" s="179"/>
      <c r="P5" s="179"/>
      <c r="Q5" s="179"/>
      <c r="R5" s="179"/>
      <c r="S5" s="179"/>
      <c r="T5" s="179"/>
      <c r="U5" s="179"/>
      <c r="V5" s="179"/>
      <c r="W5" s="179"/>
      <c r="X5" s="17"/>
    </row>
    <row r="6" spans="1:59" s="18" customFormat="1" ht="16.5" customHeight="1">
      <c r="A6" s="180" t="s">
        <v>42</v>
      </c>
      <c r="B6" s="180"/>
      <c r="C6" s="180"/>
      <c r="D6" s="180"/>
      <c r="E6" s="180"/>
      <c r="F6" s="180"/>
      <c r="G6" s="180"/>
      <c r="H6" s="180"/>
      <c r="I6" s="180"/>
      <c r="J6" s="180"/>
      <c r="K6" s="180"/>
      <c r="L6" s="180"/>
      <c r="M6" s="180"/>
      <c r="N6" s="181" t="s">
        <v>42</v>
      </c>
      <c r="O6" s="181"/>
      <c r="P6" s="181"/>
      <c r="Q6" s="181"/>
      <c r="R6" s="181"/>
      <c r="S6" s="181"/>
      <c r="T6" s="181"/>
      <c r="U6" s="181"/>
      <c r="V6" s="181"/>
      <c r="W6" s="181"/>
      <c r="X6" s="22"/>
    </row>
    <row r="7" spans="1:59" s="20" customFormat="1" ht="6.75" customHeight="1">
      <c r="A7" s="182"/>
      <c r="B7" s="182"/>
      <c r="C7" s="182"/>
      <c r="D7" s="182"/>
      <c r="E7" s="182"/>
      <c r="F7" s="182"/>
      <c r="G7" s="182"/>
      <c r="H7" s="182"/>
      <c r="I7" s="182"/>
      <c r="J7" s="182"/>
      <c r="K7" s="182"/>
      <c r="L7" s="182"/>
      <c r="M7" s="182"/>
      <c r="N7" s="18"/>
      <c r="O7" s="18"/>
      <c r="P7" s="18"/>
      <c r="Q7" s="18"/>
      <c r="R7" s="18"/>
      <c r="S7" s="18"/>
      <c r="T7" s="18"/>
      <c r="U7" s="18"/>
      <c r="V7" s="18"/>
      <c r="W7" s="18"/>
      <c r="X7" s="18"/>
    </row>
    <row r="8" spans="1:59" ht="16.5" customHeight="1">
      <c r="A8" s="182" t="s">
        <v>43</v>
      </c>
      <c r="B8" s="182"/>
      <c r="C8" s="182"/>
      <c r="D8" s="182"/>
      <c r="E8" s="182"/>
      <c r="F8" s="182"/>
      <c r="G8" s="182"/>
      <c r="H8" s="182"/>
      <c r="I8" s="182"/>
      <c r="J8" s="182"/>
      <c r="K8" s="182"/>
      <c r="L8" s="182"/>
      <c r="M8" s="182"/>
      <c r="N8" s="183" t="s">
        <v>43</v>
      </c>
      <c r="O8" s="183"/>
      <c r="P8" s="183"/>
      <c r="Q8" s="183"/>
      <c r="R8" s="183"/>
      <c r="S8" s="183"/>
      <c r="T8" s="183"/>
      <c r="U8" s="183"/>
      <c r="V8" s="183"/>
      <c r="W8" s="183"/>
      <c r="X8" s="23"/>
    </row>
    <row r="9" spans="1:59" ht="15.95" customHeight="1">
      <c r="A9" s="25"/>
      <c r="B9" s="25"/>
      <c r="C9" s="25"/>
      <c r="D9" s="25"/>
      <c r="E9" s="25"/>
      <c r="F9" s="25"/>
      <c r="G9" s="25"/>
      <c r="H9" s="25"/>
      <c r="I9" s="25"/>
      <c r="J9" s="25"/>
      <c r="K9" s="25"/>
      <c r="L9" s="25"/>
      <c r="M9" s="25"/>
    </row>
    <row r="10" spans="1:59" ht="15">
      <c r="A10" s="26" t="s">
        <v>44</v>
      </c>
      <c r="B10" s="26"/>
      <c r="C10" s="27"/>
      <c r="D10" s="28"/>
      <c r="E10" s="174" t="s">
        <v>45</v>
      </c>
      <c r="F10" s="175"/>
      <c r="G10" s="175"/>
      <c r="H10" s="175"/>
      <c r="I10" s="175"/>
      <c r="J10" s="175"/>
      <c r="K10" s="175"/>
      <c r="L10" s="175"/>
      <c r="M10" s="175"/>
      <c r="N10" s="175" t="s">
        <v>46</v>
      </c>
      <c r="O10" s="175"/>
      <c r="P10" s="175"/>
      <c r="Q10" s="175"/>
      <c r="R10" s="175"/>
      <c r="S10" s="175"/>
      <c r="T10" s="175"/>
      <c r="U10" s="175"/>
      <c r="V10" s="175"/>
      <c r="W10" s="175"/>
      <c r="X10" s="175"/>
    </row>
    <row r="11" spans="1:59" ht="15">
      <c r="A11" s="26" t="s">
        <v>47</v>
      </c>
      <c r="B11" s="26"/>
      <c r="C11" s="29"/>
      <c r="D11" s="30" t="s">
        <v>48</v>
      </c>
      <c r="E11" s="176"/>
      <c r="F11" s="177"/>
      <c r="G11" s="177"/>
      <c r="H11" s="177"/>
      <c r="I11" s="177"/>
      <c r="J11" s="177"/>
      <c r="K11" s="177"/>
      <c r="L11" s="177"/>
      <c r="M11" s="177"/>
      <c r="N11" s="177"/>
      <c r="O11" s="177"/>
      <c r="P11" s="177"/>
      <c r="Q11" s="177"/>
      <c r="R11" s="177"/>
      <c r="S11" s="177"/>
      <c r="T11" s="177"/>
      <c r="U11" s="177"/>
      <c r="V11" s="177"/>
      <c r="W11" s="177"/>
      <c r="X11" s="177"/>
    </row>
    <row r="12" spans="1:59" ht="15">
      <c r="A12" s="31" t="s">
        <v>49</v>
      </c>
      <c r="B12" s="31"/>
      <c r="C12" s="32"/>
      <c r="D12" s="33"/>
      <c r="E12" s="34" t="s">
        <v>50</v>
      </c>
      <c r="F12" s="35" t="s">
        <v>51</v>
      </c>
      <c r="G12" s="36" t="s">
        <v>52</v>
      </c>
      <c r="H12" s="36" t="s">
        <v>53</v>
      </c>
      <c r="I12" s="36" t="s">
        <v>54</v>
      </c>
      <c r="J12" s="36" t="s">
        <v>55</v>
      </c>
      <c r="K12" s="35" t="s">
        <v>56</v>
      </c>
      <c r="L12" s="34" t="s">
        <v>57</v>
      </c>
      <c r="M12" s="37" t="s">
        <v>58</v>
      </c>
      <c r="N12" s="35" t="s">
        <v>59</v>
      </c>
      <c r="O12" s="35" t="s">
        <v>60</v>
      </c>
      <c r="P12" s="35" t="s">
        <v>61</v>
      </c>
      <c r="Q12" s="36" t="s">
        <v>62</v>
      </c>
      <c r="R12" s="36" t="s">
        <v>63</v>
      </c>
      <c r="S12" s="36" t="s">
        <v>64</v>
      </c>
      <c r="T12" s="36" t="s">
        <v>65</v>
      </c>
      <c r="U12" s="35" t="s">
        <v>66</v>
      </c>
      <c r="V12" s="36" t="s">
        <v>67</v>
      </c>
      <c r="W12" s="37" t="s">
        <v>68</v>
      </c>
      <c r="X12" s="37" t="s">
        <v>69</v>
      </c>
      <c r="AD12" s="24" t="str">
        <f>"Alterspyramide für das Jahr "&amp;AB13</f>
        <v>Alterspyramide für das Jahr 2024</v>
      </c>
    </row>
    <row r="13" spans="1:59" ht="24" customHeight="1">
      <c r="A13" s="38">
        <v>2009</v>
      </c>
      <c r="B13" s="38" t="s">
        <v>70</v>
      </c>
      <c r="C13" s="29" t="s">
        <v>71</v>
      </c>
      <c r="D13" s="39">
        <v>40070</v>
      </c>
      <c r="E13" s="39">
        <v>1745</v>
      </c>
      <c r="F13" s="39">
        <v>1870</v>
      </c>
      <c r="G13" s="39">
        <v>2035</v>
      </c>
      <c r="H13" s="39">
        <v>2211</v>
      </c>
      <c r="I13" s="39">
        <v>2513</v>
      </c>
      <c r="J13" s="39">
        <v>2521</v>
      </c>
      <c r="K13" s="39">
        <v>2393</v>
      </c>
      <c r="L13" s="39">
        <v>2659</v>
      </c>
      <c r="M13" s="39">
        <v>3511</v>
      </c>
      <c r="N13" s="39">
        <v>3579</v>
      </c>
      <c r="O13" s="39">
        <v>3056</v>
      </c>
      <c r="P13" s="39">
        <v>2684</v>
      </c>
      <c r="Q13" s="39">
        <v>2121</v>
      </c>
      <c r="R13" s="39">
        <v>2348</v>
      </c>
      <c r="S13" s="39">
        <v>2186</v>
      </c>
      <c r="T13" s="39">
        <v>1327</v>
      </c>
      <c r="U13" s="39">
        <v>845</v>
      </c>
      <c r="V13" s="39">
        <v>362</v>
      </c>
      <c r="W13" s="39">
        <v>80</v>
      </c>
      <c r="X13" s="39">
        <v>24</v>
      </c>
      <c r="Y13" s="40"/>
      <c r="Z13" s="40"/>
      <c r="AA13" s="40"/>
      <c r="AB13" s="40">
        <v>2024</v>
      </c>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95" customHeight="1">
      <c r="A14" s="38" t="s">
        <v>72</v>
      </c>
      <c r="B14" s="38" t="s">
        <v>70</v>
      </c>
      <c r="C14" s="29" t="s">
        <v>73</v>
      </c>
      <c r="D14" s="39">
        <v>41665</v>
      </c>
      <c r="E14" s="39">
        <v>1654</v>
      </c>
      <c r="F14" s="39">
        <v>1777</v>
      </c>
      <c r="G14" s="39">
        <v>1929</v>
      </c>
      <c r="H14" s="39">
        <v>2102</v>
      </c>
      <c r="I14" s="39">
        <v>2413</v>
      </c>
      <c r="J14" s="39">
        <v>2454</v>
      </c>
      <c r="K14" s="39">
        <v>2335</v>
      </c>
      <c r="L14" s="39">
        <v>2581</v>
      </c>
      <c r="M14" s="39">
        <v>3353</v>
      </c>
      <c r="N14" s="39">
        <v>3448</v>
      </c>
      <c r="O14" s="39">
        <v>3000</v>
      </c>
      <c r="P14" s="39">
        <v>2743</v>
      </c>
      <c r="Q14" s="39">
        <v>2191</v>
      </c>
      <c r="R14" s="39">
        <v>2537</v>
      </c>
      <c r="S14" s="39">
        <v>2553</v>
      </c>
      <c r="T14" s="39">
        <v>1773</v>
      </c>
      <c r="U14" s="39">
        <v>1468</v>
      </c>
      <c r="V14" s="39">
        <v>981</v>
      </c>
      <c r="W14" s="39">
        <v>264</v>
      </c>
      <c r="X14" s="39">
        <v>109</v>
      </c>
      <c r="Y14" s="40"/>
      <c r="Z14" s="40"/>
      <c r="AA14" s="40"/>
      <c r="AB14" s="40"/>
      <c r="AC14" s="40"/>
      <c r="AD14" s="40"/>
      <c r="AE14" s="34" t="s">
        <v>50</v>
      </c>
      <c r="AF14" s="35" t="s">
        <v>51</v>
      </c>
      <c r="AG14" s="36" t="s">
        <v>52</v>
      </c>
      <c r="AH14" s="36" t="s">
        <v>53</v>
      </c>
      <c r="AI14" s="36" t="s">
        <v>54</v>
      </c>
      <c r="AJ14" s="36" t="s">
        <v>55</v>
      </c>
      <c r="AK14" s="35" t="s">
        <v>56</v>
      </c>
      <c r="AL14" s="34" t="s">
        <v>57</v>
      </c>
      <c r="AM14" s="37" t="s">
        <v>58</v>
      </c>
      <c r="AN14" s="35" t="s">
        <v>59</v>
      </c>
      <c r="AO14" s="35" t="s">
        <v>60</v>
      </c>
      <c r="AP14" s="35" t="s">
        <v>61</v>
      </c>
      <c r="AQ14" s="36" t="s">
        <v>62</v>
      </c>
      <c r="AR14" s="36" t="s">
        <v>63</v>
      </c>
      <c r="AS14" s="36" t="s">
        <v>64</v>
      </c>
      <c r="AT14" s="36" t="s">
        <v>65</v>
      </c>
      <c r="AU14" s="35" t="s">
        <v>66</v>
      </c>
      <c r="AV14" s="36" t="s">
        <v>67</v>
      </c>
      <c r="AW14" s="37" t="s">
        <v>68</v>
      </c>
      <c r="AX14" s="37" t="s">
        <v>69</v>
      </c>
      <c r="AY14" s="40"/>
      <c r="AZ14" s="40"/>
      <c r="BA14" s="40"/>
      <c r="BB14" s="40"/>
      <c r="BC14" s="40"/>
      <c r="BD14" s="40"/>
      <c r="BE14" s="40"/>
      <c r="BF14" s="40"/>
      <c r="BG14" s="40"/>
    </row>
    <row r="15" spans="1:59" ht="15.95" customHeight="1">
      <c r="A15" s="38" t="s">
        <v>72</v>
      </c>
      <c r="B15" s="38" t="s">
        <v>70</v>
      </c>
      <c r="C15" s="29" t="s">
        <v>74</v>
      </c>
      <c r="D15" s="39">
        <v>81735</v>
      </c>
      <c r="E15" s="39">
        <v>3400</v>
      </c>
      <c r="F15" s="39">
        <v>3647</v>
      </c>
      <c r="G15" s="39">
        <v>3963</v>
      </c>
      <c r="H15" s="39">
        <v>4312</v>
      </c>
      <c r="I15" s="39">
        <v>4926</v>
      </c>
      <c r="J15" s="39">
        <v>4975</v>
      </c>
      <c r="K15" s="39">
        <v>4729</v>
      </c>
      <c r="L15" s="39">
        <v>5241</v>
      </c>
      <c r="M15" s="39">
        <v>6864</v>
      </c>
      <c r="N15" s="39">
        <v>7027</v>
      </c>
      <c r="O15" s="39">
        <v>6056</v>
      </c>
      <c r="P15" s="39">
        <v>5427</v>
      </c>
      <c r="Q15" s="39">
        <v>4312</v>
      </c>
      <c r="R15" s="39">
        <v>4885</v>
      </c>
      <c r="S15" s="39">
        <v>4739</v>
      </c>
      <c r="T15" s="39">
        <v>3100</v>
      </c>
      <c r="U15" s="39">
        <v>2313</v>
      </c>
      <c r="V15" s="39">
        <v>1343</v>
      </c>
      <c r="W15" s="39">
        <v>344</v>
      </c>
      <c r="X15" s="39">
        <v>133</v>
      </c>
      <c r="Y15" s="40"/>
      <c r="Z15" s="40"/>
      <c r="AA15" s="40"/>
      <c r="AB15" s="40"/>
      <c r="AC15" s="40"/>
      <c r="AD15" s="40" t="s">
        <v>71</v>
      </c>
      <c r="AE15" s="40">
        <f ca="1">OFFSET($A$12,$AB$16,COLUMN(A1)+3)</f>
        <v>1664</v>
      </c>
      <c r="AF15" s="40">
        <f t="shared" ref="AF15:AX15" ca="1" si="0">OFFSET($A$12,$AB$16,COLUMN(B1)+3)</f>
        <v>1709</v>
      </c>
      <c r="AG15" s="40">
        <f t="shared" ca="1" si="0"/>
        <v>1708</v>
      </c>
      <c r="AH15" s="40">
        <f t="shared" ca="1" si="0"/>
        <v>1772</v>
      </c>
      <c r="AI15" s="40">
        <f t="shared" ca="1" si="0"/>
        <v>1952</v>
      </c>
      <c r="AJ15" s="40">
        <f t="shared" ca="1" si="0"/>
        <v>2175</v>
      </c>
      <c r="AK15" s="40">
        <f t="shared" ca="1" si="0"/>
        <v>2358</v>
      </c>
      <c r="AL15" s="40">
        <f t="shared" ca="1" si="0"/>
        <v>2593</v>
      </c>
      <c r="AM15" s="40">
        <f t="shared" ca="1" si="0"/>
        <v>2530</v>
      </c>
      <c r="AN15" s="40">
        <f t="shared" ca="1" si="0"/>
        <v>2363</v>
      </c>
      <c r="AO15" s="40">
        <f t="shared" ca="1" si="0"/>
        <v>2583</v>
      </c>
      <c r="AP15" s="40">
        <f t="shared" ca="1" si="0"/>
        <v>3329</v>
      </c>
      <c r="AQ15" s="40">
        <f t="shared" ca="1" si="0"/>
        <v>3275</v>
      </c>
      <c r="AR15" s="40">
        <f t="shared" ca="1" si="0"/>
        <v>2658</v>
      </c>
      <c r="AS15" s="40">
        <f t="shared" ca="1" si="0"/>
        <v>2164</v>
      </c>
      <c r="AT15" s="40">
        <f t="shared" ca="1" si="0"/>
        <v>1512</v>
      </c>
      <c r="AU15" s="40">
        <f t="shared" ca="1" si="0"/>
        <v>1314</v>
      </c>
      <c r="AV15" s="40">
        <f t="shared" ca="1" si="0"/>
        <v>835</v>
      </c>
      <c r="AW15" s="40">
        <f t="shared" ca="1" si="0"/>
        <v>262</v>
      </c>
      <c r="AX15" s="40">
        <f t="shared" ca="1" si="0"/>
        <v>67</v>
      </c>
      <c r="AY15" s="40"/>
      <c r="AZ15" s="40"/>
      <c r="BA15" s="40"/>
      <c r="BB15" s="40"/>
      <c r="BC15" s="40"/>
      <c r="BD15" s="40"/>
      <c r="BE15" s="40"/>
      <c r="BF15" s="40"/>
      <c r="BG15" s="40"/>
    </row>
    <row r="16" spans="1:59" ht="24" customHeight="1">
      <c r="A16" s="38">
        <v>2010</v>
      </c>
      <c r="B16" s="38" t="s">
        <v>70</v>
      </c>
      <c r="C16" s="29" t="s">
        <v>71</v>
      </c>
      <c r="D16" s="39">
        <v>39987</v>
      </c>
      <c r="E16" s="39">
        <v>1731</v>
      </c>
      <c r="F16" s="39">
        <v>1829</v>
      </c>
      <c r="G16" s="39">
        <v>2029</v>
      </c>
      <c r="H16" s="39">
        <v>2115</v>
      </c>
      <c r="I16" s="39">
        <v>2530</v>
      </c>
      <c r="J16" s="39">
        <v>2497</v>
      </c>
      <c r="K16" s="39">
        <v>2439</v>
      </c>
      <c r="L16" s="39">
        <v>2507</v>
      </c>
      <c r="M16" s="39">
        <v>3378</v>
      </c>
      <c r="N16" s="39">
        <v>3620</v>
      </c>
      <c r="O16" s="39">
        <v>3147</v>
      </c>
      <c r="P16" s="39">
        <v>2708</v>
      </c>
      <c r="Q16" s="39">
        <v>2289</v>
      </c>
      <c r="R16" s="39">
        <v>2110</v>
      </c>
      <c r="S16" s="39">
        <v>2273</v>
      </c>
      <c r="T16" s="39">
        <v>1397</v>
      </c>
      <c r="U16" s="39">
        <v>887</v>
      </c>
      <c r="V16" s="39">
        <v>378</v>
      </c>
      <c r="W16" s="39">
        <v>98</v>
      </c>
      <c r="X16" s="39">
        <v>24</v>
      </c>
      <c r="Y16" s="40"/>
      <c r="Z16" s="40"/>
      <c r="AA16" s="40"/>
      <c r="AB16" s="40">
        <f>MATCH(AB13,A13:A168,0)</f>
        <v>46</v>
      </c>
      <c r="AC16" s="40"/>
      <c r="AD16" s="40" t="s">
        <v>73</v>
      </c>
      <c r="AE16" s="40">
        <f ca="1">-OFFSET($A$12,$AB$16+1,COLUMN(A1)+3)</f>
        <v>-1576</v>
      </c>
      <c r="AF16" s="40">
        <f t="shared" ref="AF16:AX16" ca="1" si="1">-OFFSET($A$12,$AB$16+1,COLUMN(B1)+3)</f>
        <v>-1618</v>
      </c>
      <c r="AG16" s="40">
        <f t="shared" ca="1" si="1"/>
        <v>-1617</v>
      </c>
      <c r="AH16" s="40">
        <f t="shared" ca="1" si="1"/>
        <v>-1687</v>
      </c>
      <c r="AI16" s="40">
        <f t="shared" ca="1" si="1"/>
        <v>-1887</v>
      </c>
      <c r="AJ16" s="40">
        <f t="shared" ca="1" si="1"/>
        <v>-2107</v>
      </c>
      <c r="AK16" s="40">
        <f t="shared" ca="1" si="1"/>
        <v>-2281</v>
      </c>
      <c r="AL16" s="40">
        <f t="shared" ca="1" si="1"/>
        <v>-2510</v>
      </c>
      <c r="AM16" s="40">
        <f t="shared" ca="1" si="1"/>
        <v>-2481</v>
      </c>
      <c r="AN16" s="40">
        <f t="shared" ca="1" si="1"/>
        <v>-2333</v>
      </c>
      <c r="AO16" s="40">
        <f t="shared" ca="1" si="1"/>
        <v>-2552</v>
      </c>
      <c r="AP16" s="40">
        <f t="shared" ca="1" si="1"/>
        <v>-3270</v>
      </c>
      <c r="AQ16" s="40">
        <f t="shared" ca="1" si="1"/>
        <v>-3300</v>
      </c>
      <c r="AR16" s="40">
        <f t="shared" ca="1" si="1"/>
        <v>-2802</v>
      </c>
      <c r="AS16" s="40">
        <f t="shared" ca="1" si="1"/>
        <v>-2470</v>
      </c>
      <c r="AT16" s="40">
        <f t="shared" ca="1" si="1"/>
        <v>-1847</v>
      </c>
      <c r="AU16" s="40">
        <f t="shared" ca="1" si="1"/>
        <v>-1829</v>
      </c>
      <c r="AV16" s="40">
        <f t="shared" ca="1" si="1"/>
        <v>-1364</v>
      </c>
      <c r="AW16" s="40">
        <f t="shared" ca="1" si="1"/>
        <v>-515</v>
      </c>
      <c r="AX16" s="40">
        <f t="shared" ca="1" si="1"/>
        <v>-172</v>
      </c>
      <c r="AY16" s="40"/>
      <c r="AZ16" s="40"/>
      <c r="BA16" s="40"/>
      <c r="BB16" s="40"/>
      <c r="BC16" s="40"/>
      <c r="BD16" s="40"/>
      <c r="BE16" s="40"/>
      <c r="BF16" s="40"/>
      <c r="BG16" s="40"/>
    </row>
    <row r="17" spans="1:59" ht="15.95" customHeight="1">
      <c r="A17" s="38" t="s">
        <v>72</v>
      </c>
      <c r="B17" s="38" t="s">
        <v>72</v>
      </c>
      <c r="C17" s="29" t="s">
        <v>73</v>
      </c>
      <c r="D17" s="39">
        <v>41557</v>
      </c>
      <c r="E17" s="39">
        <v>1639</v>
      </c>
      <c r="F17" s="39">
        <v>1735</v>
      </c>
      <c r="G17" s="39">
        <v>1926</v>
      </c>
      <c r="H17" s="39">
        <v>2013</v>
      </c>
      <c r="I17" s="39">
        <v>2426</v>
      </c>
      <c r="J17" s="39">
        <v>2429</v>
      </c>
      <c r="K17" s="39">
        <v>2386</v>
      </c>
      <c r="L17" s="39">
        <v>2444</v>
      </c>
      <c r="M17" s="39">
        <v>3239</v>
      </c>
      <c r="N17" s="39">
        <v>3476</v>
      </c>
      <c r="O17" s="39">
        <v>3085</v>
      </c>
      <c r="P17" s="39">
        <v>2759</v>
      </c>
      <c r="Q17" s="39">
        <v>2367</v>
      </c>
      <c r="R17" s="39">
        <v>2280</v>
      </c>
      <c r="S17" s="39">
        <v>2640</v>
      </c>
      <c r="T17" s="39">
        <v>1839</v>
      </c>
      <c r="U17" s="39">
        <v>1467</v>
      </c>
      <c r="V17" s="39">
        <v>983</v>
      </c>
      <c r="W17" s="39">
        <v>320</v>
      </c>
      <c r="X17" s="39">
        <v>103</v>
      </c>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row>
    <row r="18" spans="1:59" ht="15.95" customHeight="1">
      <c r="A18" s="38" t="s">
        <v>72</v>
      </c>
      <c r="B18" s="38" t="s">
        <v>72</v>
      </c>
      <c r="C18" s="29" t="s">
        <v>74</v>
      </c>
      <c r="D18" s="39">
        <v>81545</v>
      </c>
      <c r="E18" s="39">
        <v>3370</v>
      </c>
      <c r="F18" s="39">
        <v>3564</v>
      </c>
      <c r="G18" s="39">
        <v>3955</v>
      </c>
      <c r="H18" s="39">
        <v>4128</v>
      </c>
      <c r="I18" s="39">
        <v>4957</v>
      </c>
      <c r="J18" s="39">
        <v>4926</v>
      </c>
      <c r="K18" s="39">
        <v>4826</v>
      </c>
      <c r="L18" s="39">
        <v>4950</v>
      </c>
      <c r="M18" s="39">
        <v>6617</v>
      </c>
      <c r="N18" s="39">
        <v>7096</v>
      </c>
      <c r="O18" s="39">
        <v>6232</v>
      </c>
      <c r="P18" s="39">
        <v>5467</v>
      </c>
      <c r="Q18" s="39">
        <v>4657</v>
      </c>
      <c r="R18" s="39">
        <v>4390</v>
      </c>
      <c r="S18" s="39">
        <v>4914</v>
      </c>
      <c r="T18" s="39">
        <v>3237</v>
      </c>
      <c r="U18" s="39">
        <v>2355</v>
      </c>
      <c r="V18" s="39">
        <v>1361</v>
      </c>
      <c r="W18" s="39">
        <v>418</v>
      </c>
      <c r="X18" s="39">
        <v>127</v>
      </c>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row>
    <row r="19" spans="1:59" ht="24" customHeight="1">
      <c r="A19" s="38">
        <v>2011</v>
      </c>
      <c r="B19" s="38" t="s">
        <v>72</v>
      </c>
      <c r="C19" s="29" t="s">
        <v>71</v>
      </c>
      <c r="D19" s="39">
        <v>39915</v>
      </c>
      <c r="E19" s="39">
        <v>1721</v>
      </c>
      <c r="F19" s="39">
        <v>1798</v>
      </c>
      <c r="G19" s="39">
        <v>1996</v>
      </c>
      <c r="H19" s="39">
        <v>2079</v>
      </c>
      <c r="I19" s="39">
        <v>2491</v>
      </c>
      <c r="J19" s="39">
        <v>2497</v>
      </c>
      <c r="K19" s="39">
        <v>2473</v>
      </c>
      <c r="L19" s="39">
        <v>2396</v>
      </c>
      <c r="M19" s="39">
        <v>3225</v>
      </c>
      <c r="N19" s="39">
        <v>3635</v>
      </c>
      <c r="O19" s="39">
        <v>3240</v>
      </c>
      <c r="P19" s="39">
        <v>2755</v>
      </c>
      <c r="Q19" s="39">
        <v>2407</v>
      </c>
      <c r="R19" s="39">
        <v>1949</v>
      </c>
      <c r="S19" s="39">
        <v>2318</v>
      </c>
      <c r="T19" s="39">
        <v>1489</v>
      </c>
      <c r="U19" s="39">
        <v>910</v>
      </c>
      <c r="V19" s="39">
        <v>397</v>
      </c>
      <c r="W19" s="39">
        <v>117</v>
      </c>
      <c r="X19" s="39">
        <v>22</v>
      </c>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row>
    <row r="20" spans="1:59" ht="15.95" customHeight="1">
      <c r="A20" s="38" t="s">
        <v>72</v>
      </c>
      <c r="B20" s="38" t="s">
        <v>72</v>
      </c>
      <c r="C20" s="29" t="s">
        <v>73</v>
      </c>
      <c r="D20" s="39">
        <v>41459</v>
      </c>
      <c r="E20" s="39">
        <v>1631</v>
      </c>
      <c r="F20" s="39">
        <v>1704</v>
      </c>
      <c r="G20" s="39">
        <v>1895</v>
      </c>
      <c r="H20" s="39">
        <v>1979</v>
      </c>
      <c r="I20" s="39">
        <v>2387</v>
      </c>
      <c r="J20" s="39">
        <v>2423</v>
      </c>
      <c r="K20" s="39">
        <v>2422</v>
      </c>
      <c r="L20" s="39">
        <v>2344</v>
      </c>
      <c r="M20" s="39">
        <v>3104</v>
      </c>
      <c r="N20" s="39">
        <v>3485</v>
      </c>
      <c r="O20" s="39">
        <v>3175</v>
      </c>
      <c r="P20" s="39">
        <v>2794</v>
      </c>
      <c r="Q20" s="39">
        <v>2498</v>
      </c>
      <c r="R20" s="39">
        <v>2102</v>
      </c>
      <c r="S20" s="39">
        <v>2679</v>
      </c>
      <c r="T20" s="39">
        <v>1940</v>
      </c>
      <c r="U20" s="39">
        <v>1452</v>
      </c>
      <c r="V20" s="39">
        <v>975</v>
      </c>
      <c r="W20" s="39">
        <v>377</v>
      </c>
      <c r="X20" s="39">
        <v>94</v>
      </c>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c r="BB20" s="40"/>
      <c r="BC20" s="40"/>
      <c r="BD20" s="40"/>
      <c r="BE20" s="40"/>
      <c r="BF20" s="40"/>
      <c r="BG20" s="40"/>
    </row>
    <row r="21" spans="1:59" ht="15.95" customHeight="1">
      <c r="A21" s="38" t="s">
        <v>72</v>
      </c>
      <c r="B21" s="38" t="s">
        <v>72</v>
      </c>
      <c r="C21" s="29" t="s">
        <v>74</v>
      </c>
      <c r="D21" s="39">
        <v>81374</v>
      </c>
      <c r="E21" s="39">
        <v>3352</v>
      </c>
      <c r="F21" s="39">
        <v>3502</v>
      </c>
      <c r="G21" s="39">
        <v>3891</v>
      </c>
      <c r="H21" s="39">
        <v>4058</v>
      </c>
      <c r="I21" s="39">
        <v>4878</v>
      </c>
      <c r="J21" s="39">
        <v>4920</v>
      </c>
      <c r="K21" s="39">
        <v>4895</v>
      </c>
      <c r="L21" s="39">
        <v>4740</v>
      </c>
      <c r="M21" s="39">
        <v>6329</v>
      </c>
      <c r="N21" s="39">
        <v>7120</v>
      </c>
      <c r="O21" s="39">
        <v>6414</v>
      </c>
      <c r="P21" s="39">
        <v>5549</v>
      </c>
      <c r="Q21" s="39">
        <v>4905</v>
      </c>
      <c r="R21" s="39">
        <v>4050</v>
      </c>
      <c r="S21" s="39">
        <v>4996</v>
      </c>
      <c r="T21" s="39">
        <v>3429</v>
      </c>
      <c r="U21" s="39">
        <v>2363</v>
      </c>
      <c r="V21" s="39">
        <v>1372</v>
      </c>
      <c r="W21" s="39">
        <v>494</v>
      </c>
      <c r="X21" s="39">
        <v>116</v>
      </c>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row>
    <row r="22" spans="1:59" ht="24" customHeight="1">
      <c r="A22" s="38">
        <v>2012</v>
      </c>
      <c r="B22" s="38" t="s">
        <v>72</v>
      </c>
      <c r="C22" s="29" t="s">
        <v>71</v>
      </c>
      <c r="D22" s="39">
        <v>39846</v>
      </c>
      <c r="E22" s="39">
        <v>1706</v>
      </c>
      <c r="F22" s="39">
        <v>1781</v>
      </c>
      <c r="G22" s="39">
        <v>1947</v>
      </c>
      <c r="H22" s="39">
        <v>2067</v>
      </c>
      <c r="I22" s="39">
        <v>2427</v>
      </c>
      <c r="J22" s="39">
        <v>2504</v>
      </c>
      <c r="K22" s="39">
        <v>2506</v>
      </c>
      <c r="L22" s="39">
        <v>2351</v>
      </c>
      <c r="M22" s="39">
        <v>3039</v>
      </c>
      <c r="N22" s="39">
        <v>3619</v>
      </c>
      <c r="O22" s="39">
        <v>3331</v>
      </c>
      <c r="P22" s="39">
        <v>2808</v>
      </c>
      <c r="Q22" s="39">
        <v>2481</v>
      </c>
      <c r="R22" s="39">
        <v>1929</v>
      </c>
      <c r="S22" s="39">
        <v>2264</v>
      </c>
      <c r="T22" s="39">
        <v>1592</v>
      </c>
      <c r="U22" s="39">
        <v>920</v>
      </c>
      <c r="V22" s="39">
        <v>422</v>
      </c>
      <c r="W22" s="39">
        <v>132</v>
      </c>
      <c r="X22" s="39">
        <v>21</v>
      </c>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row>
    <row r="23" spans="1:59" ht="15.95" customHeight="1">
      <c r="A23" s="38" t="s">
        <v>72</v>
      </c>
      <c r="B23" s="38" t="s">
        <v>72</v>
      </c>
      <c r="C23" s="29" t="s">
        <v>73</v>
      </c>
      <c r="D23" s="39">
        <v>41366</v>
      </c>
      <c r="E23" s="39">
        <v>1617</v>
      </c>
      <c r="F23" s="39">
        <v>1688</v>
      </c>
      <c r="G23" s="39">
        <v>1849</v>
      </c>
      <c r="H23" s="39">
        <v>1968</v>
      </c>
      <c r="I23" s="39">
        <v>2329</v>
      </c>
      <c r="J23" s="39">
        <v>2424</v>
      </c>
      <c r="K23" s="39">
        <v>2452</v>
      </c>
      <c r="L23" s="39">
        <v>2304</v>
      </c>
      <c r="M23" s="39">
        <v>2935</v>
      </c>
      <c r="N23" s="39">
        <v>3470</v>
      </c>
      <c r="O23" s="39">
        <v>3259</v>
      </c>
      <c r="P23" s="39">
        <v>2832</v>
      </c>
      <c r="Q23" s="39">
        <v>2584</v>
      </c>
      <c r="R23" s="39">
        <v>2078</v>
      </c>
      <c r="S23" s="39">
        <v>2610</v>
      </c>
      <c r="T23" s="39">
        <v>2056</v>
      </c>
      <c r="U23" s="39">
        <v>1434</v>
      </c>
      <c r="V23" s="39">
        <v>971</v>
      </c>
      <c r="W23" s="39">
        <v>420</v>
      </c>
      <c r="X23" s="39">
        <v>85</v>
      </c>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row>
    <row r="24" spans="1:59" ht="15.95" customHeight="1">
      <c r="A24" s="38" t="s">
        <v>72</v>
      </c>
      <c r="B24" s="38" t="s">
        <v>72</v>
      </c>
      <c r="C24" s="29" t="s">
        <v>74</v>
      </c>
      <c r="D24" s="39">
        <v>81212</v>
      </c>
      <c r="E24" s="39">
        <v>3322</v>
      </c>
      <c r="F24" s="39">
        <v>3469</v>
      </c>
      <c r="G24" s="39">
        <v>3796</v>
      </c>
      <c r="H24" s="39">
        <v>4036</v>
      </c>
      <c r="I24" s="39">
        <v>4757</v>
      </c>
      <c r="J24" s="39">
        <v>4928</v>
      </c>
      <c r="K24" s="39">
        <v>4958</v>
      </c>
      <c r="L24" s="39">
        <v>4655</v>
      </c>
      <c r="M24" s="39">
        <v>5975</v>
      </c>
      <c r="N24" s="39">
        <v>7089</v>
      </c>
      <c r="O24" s="39">
        <v>6590</v>
      </c>
      <c r="P24" s="39">
        <v>5640</v>
      </c>
      <c r="Q24" s="39">
        <v>5065</v>
      </c>
      <c r="R24" s="39">
        <v>4007</v>
      </c>
      <c r="S24" s="39">
        <v>4873</v>
      </c>
      <c r="T24" s="39">
        <v>3648</v>
      </c>
      <c r="U24" s="39">
        <v>2354</v>
      </c>
      <c r="V24" s="39">
        <v>1393</v>
      </c>
      <c r="W24" s="39">
        <v>553</v>
      </c>
      <c r="X24" s="39">
        <v>106</v>
      </c>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row>
    <row r="25" spans="1:59" ht="24" customHeight="1">
      <c r="A25" s="38">
        <v>2013</v>
      </c>
      <c r="B25" s="38" t="s">
        <v>72</v>
      </c>
      <c r="C25" s="29" t="s">
        <v>71</v>
      </c>
      <c r="D25" s="39">
        <v>39783</v>
      </c>
      <c r="E25" s="39">
        <v>1695</v>
      </c>
      <c r="F25" s="39">
        <v>1768</v>
      </c>
      <c r="G25" s="39">
        <v>1906</v>
      </c>
      <c r="H25" s="39">
        <v>2053</v>
      </c>
      <c r="I25" s="39">
        <v>2345</v>
      </c>
      <c r="J25" s="39">
        <v>2536</v>
      </c>
      <c r="K25" s="39">
        <v>2522</v>
      </c>
      <c r="L25" s="39">
        <v>2359</v>
      </c>
      <c r="M25" s="39">
        <v>2824</v>
      </c>
      <c r="N25" s="39">
        <v>3562</v>
      </c>
      <c r="O25" s="39">
        <v>3433</v>
      </c>
      <c r="P25" s="39">
        <v>2877</v>
      </c>
      <c r="Q25" s="39">
        <v>2527</v>
      </c>
      <c r="R25" s="39">
        <v>1926</v>
      </c>
      <c r="S25" s="39">
        <v>2194</v>
      </c>
      <c r="T25" s="39">
        <v>1715</v>
      </c>
      <c r="U25" s="39">
        <v>916</v>
      </c>
      <c r="V25" s="39">
        <v>461</v>
      </c>
      <c r="W25" s="39">
        <v>142</v>
      </c>
      <c r="X25" s="39">
        <v>20</v>
      </c>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row>
    <row r="26" spans="1:59" ht="15.95" customHeight="1">
      <c r="A26" s="38" t="s">
        <v>72</v>
      </c>
      <c r="B26" s="38" t="s">
        <v>72</v>
      </c>
      <c r="C26" s="29" t="s">
        <v>73</v>
      </c>
      <c r="D26" s="39">
        <v>41278</v>
      </c>
      <c r="E26" s="39">
        <v>1605</v>
      </c>
      <c r="F26" s="39">
        <v>1677</v>
      </c>
      <c r="G26" s="39">
        <v>1810</v>
      </c>
      <c r="H26" s="39">
        <v>1956</v>
      </c>
      <c r="I26" s="39">
        <v>2253</v>
      </c>
      <c r="J26" s="39">
        <v>2450</v>
      </c>
      <c r="K26" s="39">
        <v>2467</v>
      </c>
      <c r="L26" s="39">
        <v>2313</v>
      </c>
      <c r="M26" s="39">
        <v>2742</v>
      </c>
      <c r="N26" s="39">
        <v>3419</v>
      </c>
      <c r="O26" s="39">
        <v>3352</v>
      </c>
      <c r="P26" s="39">
        <v>2883</v>
      </c>
      <c r="Q26" s="39">
        <v>2642</v>
      </c>
      <c r="R26" s="39">
        <v>2071</v>
      </c>
      <c r="S26" s="39">
        <v>2522</v>
      </c>
      <c r="T26" s="39">
        <v>2200</v>
      </c>
      <c r="U26" s="39">
        <v>1408</v>
      </c>
      <c r="V26" s="39">
        <v>979</v>
      </c>
      <c r="W26" s="39">
        <v>450</v>
      </c>
      <c r="X26" s="39">
        <v>81</v>
      </c>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row>
    <row r="27" spans="1:59" ht="15.95" customHeight="1">
      <c r="A27" s="38" t="s">
        <v>72</v>
      </c>
      <c r="B27" s="38" t="s">
        <v>72</v>
      </c>
      <c r="C27" s="29" t="s">
        <v>74</v>
      </c>
      <c r="D27" s="39">
        <v>81060</v>
      </c>
      <c r="E27" s="39">
        <v>3299</v>
      </c>
      <c r="F27" s="39">
        <v>3445</v>
      </c>
      <c r="G27" s="39">
        <v>3715</v>
      </c>
      <c r="H27" s="39">
        <v>4009</v>
      </c>
      <c r="I27" s="39">
        <v>4598</v>
      </c>
      <c r="J27" s="39">
        <v>4986</v>
      </c>
      <c r="K27" s="39">
        <v>4989</v>
      </c>
      <c r="L27" s="39">
        <v>4672</v>
      </c>
      <c r="M27" s="39">
        <v>5565</v>
      </c>
      <c r="N27" s="39">
        <v>6980</v>
      </c>
      <c r="O27" s="39">
        <v>6786</v>
      </c>
      <c r="P27" s="39">
        <v>5760</v>
      </c>
      <c r="Q27" s="39">
        <v>5170</v>
      </c>
      <c r="R27" s="39">
        <v>3997</v>
      </c>
      <c r="S27" s="39">
        <v>4716</v>
      </c>
      <c r="T27" s="39">
        <v>3915</v>
      </c>
      <c r="U27" s="39">
        <v>2324</v>
      </c>
      <c r="V27" s="39">
        <v>1440</v>
      </c>
      <c r="W27" s="39">
        <v>592</v>
      </c>
      <c r="X27" s="39">
        <v>101</v>
      </c>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row>
    <row r="28" spans="1:59" ht="24" customHeight="1">
      <c r="A28" s="38">
        <v>2014</v>
      </c>
      <c r="B28" s="38" t="s">
        <v>72</v>
      </c>
      <c r="C28" s="29" t="s">
        <v>71</v>
      </c>
      <c r="D28" s="39">
        <v>39725</v>
      </c>
      <c r="E28" s="39">
        <v>1693</v>
      </c>
      <c r="F28" s="39">
        <v>1747</v>
      </c>
      <c r="G28" s="39">
        <v>1872</v>
      </c>
      <c r="H28" s="39">
        <v>2047</v>
      </c>
      <c r="I28" s="39">
        <v>2265</v>
      </c>
      <c r="J28" s="39">
        <v>2560</v>
      </c>
      <c r="K28" s="39">
        <v>2530</v>
      </c>
      <c r="L28" s="39">
        <v>2382</v>
      </c>
      <c r="M28" s="39">
        <v>2636</v>
      </c>
      <c r="N28" s="39">
        <v>3469</v>
      </c>
      <c r="O28" s="39">
        <v>3509</v>
      </c>
      <c r="P28" s="39">
        <v>2961</v>
      </c>
      <c r="Q28" s="39">
        <v>2554</v>
      </c>
      <c r="R28" s="39">
        <v>1970</v>
      </c>
      <c r="S28" s="39">
        <v>2090</v>
      </c>
      <c r="T28" s="39">
        <v>1809</v>
      </c>
      <c r="U28" s="39">
        <v>963</v>
      </c>
      <c r="V28" s="39">
        <v>494</v>
      </c>
      <c r="W28" s="39">
        <v>149</v>
      </c>
      <c r="X28" s="39">
        <v>23</v>
      </c>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row>
    <row r="29" spans="1:59" ht="15.95" customHeight="1">
      <c r="A29" s="38" t="s">
        <v>72</v>
      </c>
      <c r="B29" s="38" t="s">
        <v>72</v>
      </c>
      <c r="C29" s="29" t="s">
        <v>73</v>
      </c>
      <c r="D29" s="39">
        <v>41195</v>
      </c>
      <c r="E29" s="39">
        <v>1604</v>
      </c>
      <c r="F29" s="39">
        <v>1656</v>
      </c>
      <c r="G29" s="39">
        <v>1779</v>
      </c>
      <c r="H29" s="39">
        <v>1950</v>
      </c>
      <c r="I29" s="39">
        <v>2177</v>
      </c>
      <c r="J29" s="39">
        <v>2470</v>
      </c>
      <c r="K29" s="39">
        <v>2469</v>
      </c>
      <c r="L29" s="39">
        <v>2335</v>
      </c>
      <c r="M29" s="39">
        <v>2573</v>
      </c>
      <c r="N29" s="39">
        <v>3336</v>
      </c>
      <c r="O29" s="39">
        <v>3416</v>
      </c>
      <c r="P29" s="39">
        <v>2953</v>
      </c>
      <c r="Q29" s="39">
        <v>2674</v>
      </c>
      <c r="R29" s="39">
        <v>2114</v>
      </c>
      <c r="S29" s="39">
        <v>2395</v>
      </c>
      <c r="T29" s="39">
        <v>2305</v>
      </c>
      <c r="U29" s="39">
        <v>1452</v>
      </c>
      <c r="V29" s="39">
        <v>985</v>
      </c>
      <c r="W29" s="39">
        <v>464</v>
      </c>
      <c r="X29" s="39">
        <v>89</v>
      </c>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0"/>
      <c r="BD29" s="40"/>
      <c r="BE29" s="40"/>
      <c r="BF29" s="40"/>
      <c r="BG29" s="40"/>
    </row>
    <row r="30" spans="1:59" ht="15.95" customHeight="1">
      <c r="A30" s="38" t="s">
        <v>72</v>
      </c>
      <c r="B30" s="38" t="s">
        <v>72</v>
      </c>
      <c r="C30" s="29" t="s">
        <v>74</v>
      </c>
      <c r="D30" s="39">
        <v>80920</v>
      </c>
      <c r="E30" s="39">
        <v>3297</v>
      </c>
      <c r="F30" s="39">
        <v>3403</v>
      </c>
      <c r="G30" s="39">
        <v>3651</v>
      </c>
      <c r="H30" s="39">
        <v>3997</v>
      </c>
      <c r="I30" s="39">
        <v>4442</v>
      </c>
      <c r="J30" s="39">
        <v>5030</v>
      </c>
      <c r="K30" s="39">
        <v>5000</v>
      </c>
      <c r="L30" s="39">
        <v>4717</v>
      </c>
      <c r="M30" s="39">
        <v>5209</v>
      </c>
      <c r="N30" s="39">
        <v>6805</v>
      </c>
      <c r="O30" s="39">
        <v>6926</v>
      </c>
      <c r="P30" s="39">
        <v>5914</v>
      </c>
      <c r="Q30" s="39">
        <v>5228</v>
      </c>
      <c r="R30" s="39">
        <v>4084</v>
      </c>
      <c r="S30" s="39">
        <v>4484</v>
      </c>
      <c r="T30" s="39">
        <v>4114</v>
      </c>
      <c r="U30" s="39">
        <v>2415</v>
      </c>
      <c r="V30" s="39">
        <v>1479</v>
      </c>
      <c r="W30" s="39">
        <v>613</v>
      </c>
      <c r="X30" s="39">
        <v>112</v>
      </c>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row>
    <row r="31" spans="1:59" ht="24" customHeight="1">
      <c r="A31" s="38">
        <v>2015</v>
      </c>
      <c r="B31" s="38" t="s">
        <v>72</v>
      </c>
      <c r="C31" s="29" t="s">
        <v>71</v>
      </c>
      <c r="D31" s="39">
        <v>39661</v>
      </c>
      <c r="E31" s="39">
        <v>1694</v>
      </c>
      <c r="F31" s="39">
        <v>1734</v>
      </c>
      <c r="G31" s="39">
        <v>1832</v>
      </c>
      <c r="H31" s="39">
        <v>2044</v>
      </c>
      <c r="I31" s="39">
        <v>2174</v>
      </c>
      <c r="J31" s="39">
        <v>2586</v>
      </c>
      <c r="K31" s="39">
        <v>2515</v>
      </c>
      <c r="L31" s="39">
        <v>2435</v>
      </c>
      <c r="M31" s="39">
        <v>2491</v>
      </c>
      <c r="N31" s="39">
        <v>3343</v>
      </c>
      <c r="O31" s="39">
        <v>3554</v>
      </c>
      <c r="P31" s="39">
        <v>3053</v>
      </c>
      <c r="Q31" s="39">
        <v>2579</v>
      </c>
      <c r="R31" s="39">
        <v>2129</v>
      </c>
      <c r="S31" s="39">
        <v>1880</v>
      </c>
      <c r="T31" s="39">
        <v>1887</v>
      </c>
      <c r="U31" s="39">
        <v>1023</v>
      </c>
      <c r="V31" s="39">
        <v>522</v>
      </c>
      <c r="W31" s="39">
        <v>158</v>
      </c>
      <c r="X31" s="39">
        <v>29</v>
      </c>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row>
    <row r="32" spans="1:59" ht="15.95" customHeight="1">
      <c r="A32" s="38" t="s">
        <v>72</v>
      </c>
      <c r="B32" s="38" t="s">
        <v>72</v>
      </c>
      <c r="C32" s="29" t="s">
        <v>73</v>
      </c>
      <c r="D32" s="39">
        <v>41111</v>
      </c>
      <c r="E32" s="39">
        <v>1605</v>
      </c>
      <c r="F32" s="39">
        <v>1642</v>
      </c>
      <c r="G32" s="39">
        <v>1738</v>
      </c>
      <c r="H32" s="39">
        <v>1949</v>
      </c>
      <c r="I32" s="39">
        <v>2094</v>
      </c>
      <c r="J32" s="39">
        <v>2491</v>
      </c>
      <c r="K32" s="39">
        <v>2450</v>
      </c>
      <c r="L32" s="39">
        <v>2390</v>
      </c>
      <c r="M32" s="39">
        <v>2439</v>
      </c>
      <c r="N32" s="39">
        <v>3225</v>
      </c>
      <c r="O32" s="39">
        <v>3446</v>
      </c>
      <c r="P32" s="39">
        <v>3039</v>
      </c>
      <c r="Q32" s="39">
        <v>2692</v>
      </c>
      <c r="R32" s="39">
        <v>2285</v>
      </c>
      <c r="S32" s="39">
        <v>2154</v>
      </c>
      <c r="T32" s="39">
        <v>2389</v>
      </c>
      <c r="U32" s="39">
        <v>1516</v>
      </c>
      <c r="V32" s="39">
        <v>992</v>
      </c>
      <c r="W32" s="39">
        <v>469</v>
      </c>
      <c r="X32" s="39">
        <v>108</v>
      </c>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row>
    <row r="33" spans="1:59" ht="15.95" customHeight="1">
      <c r="A33" s="38" t="s">
        <v>72</v>
      </c>
      <c r="B33" s="38" t="s">
        <v>72</v>
      </c>
      <c r="C33" s="29" t="s">
        <v>74</v>
      </c>
      <c r="D33" s="39">
        <v>80772</v>
      </c>
      <c r="E33" s="39">
        <v>3299</v>
      </c>
      <c r="F33" s="39">
        <v>3376</v>
      </c>
      <c r="G33" s="39">
        <v>3571</v>
      </c>
      <c r="H33" s="39">
        <v>3993</v>
      </c>
      <c r="I33" s="39">
        <v>4268</v>
      </c>
      <c r="J33" s="39">
        <v>5077</v>
      </c>
      <c r="K33" s="39">
        <v>4965</v>
      </c>
      <c r="L33" s="39">
        <v>4824</v>
      </c>
      <c r="M33" s="39">
        <v>4929</v>
      </c>
      <c r="N33" s="39">
        <v>6568</v>
      </c>
      <c r="O33" s="39">
        <v>7000</v>
      </c>
      <c r="P33" s="39">
        <v>6092</v>
      </c>
      <c r="Q33" s="39">
        <v>5271</v>
      </c>
      <c r="R33" s="39">
        <v>4414</v>
      </c>
      <c r="S33" s="39">
        <v>4034</v>
      </c>
      <c r="T33" s="39">
        <v>4276</v>
      </c>
      <c r="U33" s="39">
        <v>2538</v>
      </c>
      <c r="V33" s="39">
        <v>1513</v>
      </c>
      <c r="W33" s="39">
        <v>627</v>
      </c>
      <c r="X33" s="39">
        <v>136</v>
      </c>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row>
    <row r="34" spans="1:59" ht="24" customHeight="1">
      <c r="A34" s="38">
        <v>2016</v>
      </c>
      <c r="B34" s="38" t="s">
        <v>72</v>
      </c>
      <c r="C34" s="29" t="s">
        <v>71</v>
      </c>
      <c r="D34" s="39">
        <v>39592</v>
      </c>
      <c r="E34" s="39">
        <v>1696</v>
      </c>
      <c r="F34" s="39">
        <v>1725</v>
      </c>
      <c r="G34" s="39">
        <v>1803</v>
      </c>
      <c r="H34" s="39">
        <v>2012</v>
      </c>
      <c r="I34" s="39">
        <v>2141</v>
      </c>
      <c r="J34" s="39">
        <v>2552</v>
      </c>
      <c r="K34" s="39">
        <v>2520</v>
      </c>
      <c r="L34" s="39">
        <v>2473</v>
      </c>
      <c r="M34" s="39">
        <v>2385</v>
      </c>
      <c r="N34" s="39">
        <v>3196</v>
      </c>
      <c r="O34" s="39">
        <v>3573</v>
      </c>
      <c r="P34" s="39">
        <v>3145</v>
      </c>
      <c r="Q34" s="39">
        <v>2627</v>
      </c>
      <c r="R34" s="39">
        <v>2240</v>
      </c>
      <c r="S34" s="39">
        <v>1741</v>
      </c>
      <c r="T34" s="39">
        <v>1928</v>
      </c>
      <c r="U34" s="39">
        <v>1096</v>
      </c>
      <c r="V34" s="39">
        <v>537</v>
      </c>
      <c r="W34" s="39">
        <v>168</v>
      </c>
      <c r="X34" s="39">
        <v>34</v>
      </c>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row>
    <row r="35" spans="1:59" ht="15.95" customHeight="1">
      <c r="A35" s="38" t="s">
        <v>72</v>
      </c>
      <c r="B35" s="38" t="s">
        <v>72</v>
      </c>
      <c r="C35" s="29" t="s">
        <v>73</v>
      </c>
      <c r="D35" s="39">
        <v>41025</v>
      </c>
      <c r="E35" s="39">
        <v>1607</v>
      </c>
      <c r="F35" s="39">
        <v>1635</v>
      </c>
      <c r="G35" s="39">
        <v>1709</v>
      </c>
      <c r="H35" s="39">
        <v>1919</v>
      </c>
      <c r="I35" s="39">
        <v>2063</v>
      </c>
      <c r="J35" s="39">
        <v>2456</v>
      </c>
      <c r="K35" s="39">
        <v>2448</v>
      </c>
      <c r="L35" s="39">
        <v>2429</v>
      </c>
      <c r="M35" s="39">
        <v>2342</v>
      </c>
      <c r="N35" s="39">
        <v>3092</v>
      </c>
      <c r="O35" s="39">
        <v>3457</v>
      </c>
      <c r="P35" s="39">
        <v>3129</v>
      </c>
      <c r="Q35" s="39">
        <v>2728</v>
      </c>
      <c r="R35" s="39">
        <v>2413</v>
      </c>
      <c r="S35" s="39">
        <v>1988</v>
      </c>
      <c r="T35" s="39">
        <v>2427</v>
      </c>
      <c r="U35" s="39">
        <v>1605</v>
      </c>
      <c r="V35" s="39">
        <v>986</v>
      </c>
      <c r="W35" s="39">
        <v>470</v>
      </c>
      <c r="X35" s="39">
        <v>124</v>
      </c>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row>
    <row r="36" spans="1:59" ht="15.95" customHeight="1">
      <c r="A36" s="38" t="s">
        <v>72</v>
      </c>
      <c r="B36" s="38" t="s">
        <v>72</v>
      </c>
      <c r="C36" s="29" t="s">
        <v>74</v>
      </c>
      <c r="D36" s="39">
        <v>80616</v>
      </c>
      <c r="E36" s="39">
        <v>3303</v>
      </c>
      <c r="F36" s="39">
        <v>3360</v>
      </c>
      <c r="G36" s="39">
        <v>3511</v>
      </c>
      <c r="H36" s="39">
        <v>3931</v>
      </c>
      <c r="I36" s="39">
        <v>4204</v>
      </c>
      <c r="J36" s="39">
        <v>5008</v>
      </c>
      <c r="K36" s="39">
        <v>4968</v>
      </c>
      <c r="L36" s="39">
        <v>4901</v>
      </c>
      <c r="M36" s="39">
        <v>4727</v>
      </c>
      <c r="N36" s="39">
        <v>6288</v>
      </c>
      <c r="O36" s="39">
        <v>7029</v>
      </c>
      <c r="P36" s="39">
        <v>6274</v>
      </c>
      <c r="Q36" s="39">
        <v>5355</v>
      </c>
      <c r="R36" s="39">
        <v>4653</v>
      </c>
      <c r="S36" s="39">
        <v>3729</v>
      </c>
      <c r="T36" s="39">
        <v>4355</v>
      </c>
      <c r="U36" s="39">
        <v>2701</v>
      </c>
      <c r="V36" s="39">
        <v>1523</v>
      </c>
      <c r="W36" s="39">
        <v>638</v>
      </c>
      <c r="X36" s="39">
        <v>157</v>
      </c>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row>
    <row r="37" spans="1:59" ht="24" customHeight="1">
      <c r="A37" s="38">
        <v>2017</v>
      </c>
      <c r="B37" s="38" t="s">
        <v>72</v>
      </c>
      <c r="C37" s="29" t="s">
        <v>71</v>
      </c>
      <c r="D37" s="39">
        <v>39517</v>
      </c>
      <c r="E37" s="39">
        <v>1699</v>
      </c>
      <c r="F37" s="39">
        <v>1711</v>
      </c>
      <c r="G37" s="39">
        <v>1787</v>
      </c>
      <c r="H37" s="39">
        <v>1964</v>
      </c>
      <c r="I37" s="39">
        <v>2131</v>
      </c>
      <c r="J37" s="39">
        <v>2492</v>
      </c>
      <c r="K37" s="39">
        <v>2531</v>
      </c>
      <c r="L37" s="39">
        <v>2509</v>
      </c>
      <c r="M37" s="39">
        <v>2343</v>
      </c>
      <c r="N37" s="39">
        <v>3014</v>
      </c>
      <c r="O37" s="39">
        <v>3559</v>
      </c>
      <c r="P37" s="39">
        <v>3236</v>
      </c>
      <c r="Q37" s="39">
        <v>2681</v>
      </c>
      <c r="R37" s="39">
        <v>2312</v>
      </c>
      <c r="S37" s="39">
        <v>1727</v>
      </c>
      <c r="T37" s="39">
        <v>1884</v>
      </c>
      <c r="U37" s="39">
        <v>1175</v>
      </c>
      <c r="V37" s="39">
        <v>544</v>
      </c>
      <c r="W37" s="39">
        <v>181</v>
      </c>
      <c r="X37" s="39">
        <v>37</v>
      </c>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row>
    <row r="38" spans="1:59" ht="15.95" customHeight="1">
      <c r="A38" s="38" t="s">
        <v>72</v>
      </c>
      <c r="B38" s="38" t="s">
        <v>72</v>
      </c>
      <c r="C38" s="29" t="s">
        <v>73</v>
      </c>
      <c r="D38" s="39">
        <v>40936</v>
      </c>
      <c r="E38" s="39">
        <v>1609</v>
      </c>
      <c r="F38" s="39">
        <v>1622</v>
      </c>
      <c r="G38" s="39">
        <v>1694</v>
      </c>
      <c r="H38" s="39">
        <v>1874</v>
      </c>
      <c r="I38" s="39">
        <v>2053</v>
      </c>
      <c r="J38" s="39">
        <v>2402</v>
      </c>
      <c r="K38" s="39">
        <v>2452</v>
      </c>
      <c r="L38" s="39">
        <v>2461</v>
      </c>
      <c r="M38" s="39">
        <v>2304</v>
      </c>
      <c r="N38" s="39">
        <v>2926</v>
      </c>
      <c r="O38" s="39">
        <v>3443</v>
      </c>
      <c r="P38" s="39">
        <v>3213</v>
      </c>
      <c r="Q38" s="39">
        <v>2766</v>
      </c>
      <c r="R38" s="39">
        <v>2497</v>
      </c>
      <c r="S38" s="39">
        <v>1969</v>
      </c>
      <c r="T38" s="39">
        <v>2365</v>
      </c>
      <c r="U38" s="39">
        <v>1705</v>
      </c>
      <c r="V38" s="39">
        <v>977</v>
      </c>
      <c r="W38" s="39">
        <v>471</v>
      </c>
      <c r="X38" s="39">
        <v>134</v>
      </c>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row>
    <row r="39" spans="1:59" ht="15.95" customHeight="1">
      <c r="A39" s="38" t="s">
        <v>72</v>
      </c>
      <c r="B39" s="38" t="s">
        <v>72</v>
      </c>
      <c r="C39" s="29" t="s">
        <v>74</v>
      </c>
      <c r="D39" s="39">
        <v>80453</v>
      </c>
      <c r="E39" s="39">
        <v>3307</v>
      </c>
      <c r="F39" s="39">
        <v>3333</v>
      </c>
      <c r="G39" s="39">
        <v>3481</v>
      </c>
      <c r="H39" s="39">
        <v>3838</v>
      </c>
      <c r="I39" s="39">
        <v>4185</v>
      </c>
      <c r="J39" s="39">
        <v>4893</v>
      </c>
      <c r="K39" s="39">
        <v>4982</v>
      </c>
      <c r="L39" s="39">
        <v>4969</v>
      </c>
      <c r="M39" s="39">
        <v>4647</v>
      </c>
      <c r="N39" s="39">
        <v>5941</v>
      </c>
      <c r="O39" s="39">
        <v>7002</v>
      </c>
      <c r="P39" s="39">
        <v>6449</v>
      </c>
      <c r="Q39" s="39">
        <v>5447</v>
      </c>
      <c r="R39" s="39">
        <v>4810</v>
      </c>
      <c r="S39" s="39">
        <v>3696</v>
      </c>
      <c r="T39" s="39">
        <v>4249</v>
      </c>
      <c r="U39" s="39">
        <v>2880</v>
      </c>
      <c r="V39" s="39">
        <v>1521</v>
      </c>
      <c r="W39" s="39">
        <v>652</v>
      </c>
      <c r="X39" s="39">
        <v>171</v>
      </c>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row>
    <row r="40" spans="1:59" ht="24" customHeight="1">
      <c r="A40" s="38">
        <v>2018</v>
      </c>
      <c r="B40" s="38" t="s">
        <v>72</v>
      </c>
      <c r="C40" s="29" t="s">
        <v>71</v>
      </c>
      <c r="D40" s="39">
        <v>39436</v>
      </c>
      <c r="E40" s="39">
        <v>1700</v>
      </c>
      <c r="F40" s="39">
        <v>1701</v>
      </c>
      <c r="G40" s="39">
        <v>1775</v>
      </c>
      <c r="H40" s="39">
        <v>1923</v>
      </c>
      <c r="I40" s="39">
        <v>2118</v>
      </c>
      <c r="J40" s="39">
        <v>2411</v>
      </c>
      <c r="K40" s="39">
        <v>2565</v>
      </c>
      <c r="L40" s="39">
        <v>2527</v>
      </c>
      <c r="M40" s="39">
        <v>2353</v>
      </c>
      <c r="N40" s="39">
        <v>2803</v>
      </c>
      <c r="O40" s="39">
        <v>3505</v>
      </c>
      <c r="P40" s="39">
        <v>3338</v>
      </c>
      <c r="Q40" s="39">
        <v>2748</v>
      </c>
      <c r="R40" s="39">
        <v>2357</v>
      </c>
      <c r="S40" s="39">
        <v>1730</v>
      </c>
      <c r="T40" s="39">
        <v>1829</v>
      </c>
      <c r="U40" s="39">
        <v>1269</v>
      </c>
      <c r="V40" s="39">
        <v>545</v>
      </c>
      <c r="W40" s="39">
        <v>200</v>
      </c>
      <c r="X40" s="39">
        <v>40</v>
      </c>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row>
    <row r="41" spans="1:59" ht="15.95" customHeight="1">
      <c r="A41" s="38" t="s">
        <v>70</v>
      </c>
      <c r="B41" s="38" t="s">
        <v>72</v>
      </c>
      <c r="C41" s="29" t="s">
        <v>73</v>
      </c>
      <c r="D41" s="39">
        <v>40845</v>
      </c>
      <c r="E41" s="39">
        <v>1610</v>
      </c>
      <c r="F41" s="39">
        <v>1610</v>
      </c>
      <c r="G41" s="39">
        <v>1682</v>
      </c>
      <c r="H41" s="39">
        <v>1835</v>
      </c>
      <c r="I41" s="39">
        <v>2042</v>
      </c>
      <c r="J41" s="39">
        <v>2327</v>
      </c>
      <c r="K41" s="39">
        <v>2479</v>
      </c>
      <c r="L41" s="39">
        <v>2476</v>
      </c>
      <c r="M41" s="39">
        <v>2314</v>
      </c>
      <c r="N41" s="39">
        <v>2734</v>
      </c>
      <c r="O41" s="39">
        <v>3393</v>
      </c>
      <c r="P41" s="39">
        <v>3306</v>
      </c>
      <c r="Q41" s="39">
        <v>2818</v>
      </c>
      <c r="R41" s="39">
        <v>2556</v>
      </c>
      <c r="S41" s="39">
        <v>1965</v>
      </c>
      <c r="T41" s="39">
        <v>2288</v>
      </c>
      <c r="U41" s="39">
        <v>1828</v>
      </c>
      <c r="V41" s="39">
        <v>963</v>
      </c>
      <c r="W41" s="39">
        <v>479</v>
      </c>
      <c r="X41" s="39">
        <v>141</v>
      </c>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row>
    <row r="42" spans="1:59" ht="15.95" customHeight="1">
      <c r="A42" s="38" t="s">
        <v>70</v>
      </c>
      <c r="B42" s="38" t="s">
        <v>72</v>
      </c>
      <c r="C42" s="29" t="s">
        <v>74</v>
      </c>
      <c r="D42" s="39">
        <v>80282</v>
      </c>
      <c r="E42" s="39">
        <v>3310</v>
      </c>
      <c r="F42" s="39">
        <v>3311</v>
      </c>
      <c r="G42" s="39">
        <v>3457</v>
      </c>
      <c r="H42" s="39">
        <v>3759</v>
      </c>
      <c r="I42" s="39">
        <v>4159</v>
      </c>
      <c r="J42" s="39">
        <v>4738</v>
      </c>
      <c r="K42" s="39">
        <v>5044</v>
      </c>
      <c r="L42" s="39">
        <v>5003</v>
      </c>
      <c r="M42" s="39">
        <v>4667</v>
      </c>
      <c r="N42" s="39">
        <v>5537</v>
      </c>
      <c r="O42" s="39">
        <v>6898</v>
      </c>
      <c r="P42" s="39">
        <v>6644</v>
      </c>
      <c r="Q42" s="39">
        <v>5566</v>
      </c>
      <c r="R42" s="39">
        <v>4913</v>
      </c>
      <c r="S42" s="39">
        <v>3695</v>
      </c>
      <c r="T42" s="39">
        <v>4116</v>
      </c>
      <c r="U42" s="39">
        <v>3097</v>
      </c>
      <c r="V42" s="39">
        <v>1508</v>
      </c>
      <c r="W42" s="39">
        <v>679</v>
      </c>
      <c r="X42" s="39">
        <v>181</v>
      </c>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row>
    <row r="43" spans="1:59" ht="24" customHeight="1">
      <c r="A43" s="38">
        <v>2019</v>
      </c>
      <c r="B43" s="38" t="s">
        <v>72</v>
      </c>
      <c r="C43" s="29" t="s">
        <v>71</v>
      </c>
      <c r="D43" s="39">
        <v>39351</v>
      </c>
      <c r="E43" s="39">
        <v>1701</v>
      </c>
      <c r="F43" s="39">
        <v>1699</v>
      </c>
      <c r="G43" s="39">
        <v>1753</v>
      </c>
      <c r="H43" s="39">
        <v>1890</v>
      </c>
      <c r="I43" s="39">
        <v>2112</v>
      </c>
      <c r="J43" s="39">
        <v>2331</v>
      </c>
      <c r="K43" s="39">
        <v>2589</v>
      </c>
      <c r="L43" s="39">
        <v>2535</v>
      </c>
      <c r="M43" s="39">
        <v>2376</v>
      </c>
      <c r="N43" s="39">
        <v>2618</v>
      </c>
      <c r="O43" s="39">
        <v>3415</v>
      </c>
      <c r="P43" s="39">
        <v>3413</v>
      </c>
      <c r="Q43" s="39">
        <v>2831</v>
      </c>
      <c r="R43" s="39">
        <v>2385</v>
      </c>
      <c r="S43" s="39">
        <v>1775</v>
      </c>
      <c r="T43" s="39">
        <v>1746</v>
      </c>
      <c r="U43" s="39">
        <v>1345</v>
      </c>
      <c r="V43" s="39">
        <v>580</v>
      </c>
      <c r="W43" s="39">
        <v>215</v>
      </c>
      <c r="X43" s="39">
        <v>42</v>
      </c>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row>
    <row r="44" spans="1:59" ht="15.95" customHeight="1">
      <c r="A44" s="38" t="s">
        <v>70</v>
      </c>
      <c r="B44" s="38" t="s">
        <v>72</v>
      </c>
      <c r="C44" s="29" t="s">
        <v>73</v>
      </c>
      <c r="D44" s="39">
        <v>40752</v>
      </c>
      <c r="E44" s="39">
        <v>1611</v>
      </c>
      <c r="F44" s="39">
        <v>1609</v>
      </c>
      <c r="G44" s="39">
        <v>1661</v>
      </c>
      <c r="H44" s="39">
        <v>1805</v>
      </c>
      <c r="I44" s="39">
        <v>2036</v>
      </c>
      <c r="J44" s="39">
        <v>2251</v>
      </c>
      <c r="K44" s="39">
        <v>2499</v>
      </c>
      <c r="L44" s="39">
        <v>2479</v>
      </c>
      <c r="M44" s="39">
        <v>2336</v>
      </c>
      <c r="N44" s="39">
        <v>2567</v>
      </c>
      <c r="O44" s="39">
        <v>3312</v>
      </c>
      <c r="P44" s="39">
        <v>3370</v>
      </c>
      <c r="Q44" s="39">
        <v>2887</v>
      </c>
      <c r="R44" s="39">
        <v>2588</v>
      </c>
      <c r="S44" s="39">
        <v>2009</v>
      </c>
      <c r="T44" s="39">
        <v>2176</v>
      </c>
      <c r="U44" s="39">
        <v>1921</v>
      </c>
      <c r="V44" s="39">
        <v>1003</v>
      </c>
      <c r="W44" s="39">
        <v>485</v>
      </c>
      <c r="X44" s="39">
        <v>147</v>
      </c>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row>
    <row r="45" spans="1:59" ht="15.95" customHeight="1">
      <c r="A45" s="38" t="s">
        <v>70</v>
      </c>
      <c r="B45" s="38" t="s">
        <v>72</v>
      </c>
      <c r="C45" s="29" t="s">
        <v>74</v>
      </c>
      <c r="D45" s="39">
        <v>80102</v>
      </c>
      <c r="E45" s="39">
        <v>3311</v>
      </c>
      <c r="F45" s="39">
        <v>3309</v>
      </c>
      <c r="G45" s="39">
        <v>3415</v>
      </c>
      <c r="H45" s="39">
        <v>3694</v>
      </c>
      <c r="I45" s="39">
        <v>4148</v>
      </c>
      <c r="J45" s="39">
        <v>4583</v>
      </c>
      <c r="K45" s="39">
        <v>5088</v>
      </c>
      <c r="L45" s="39">
        <v>5014</v>
      </c>
      <c r="M45" s="39">
        <v>4711</v>
      </c>
      <c r="N45" s="39">
        <v>5185</v>
      </c>
      <c r="O45" s="39">
        <v>6727</v>
      </c>
      <c r="P45" s="39">
        <v>6783</v>
      </c>
      <c r="Q45" s="39">
        <v>5718</v>
      </c>
      <c r="R45" s="39">
        <v>4973</v>
      </c>
      <c r="S45" s="39">
        <v>3784</v>
      </c>
      <c r="T45" s="39">
        <v>3922</v>
      </c>
      <c r="U45" s="39">
        <v>3266</v>
      </c>
      <c r="V45" s="39">
        <v>1583</v>
      </c>
      <c r="W45" s="39">
        <v>701</v>
      </c>
      <c r="X45" s="39">
        <v>189</v>
      </c>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row>
    <row r="46" spans="1:59" ht="24" customHeight="1">
      <c r="A46" s="38">
        <v>2020</v>
      </c>
      <c r="B46" s="38" t="s">
        <v>72</v>
      </c>
      <c r="C46" s="29" t="s">
        <v>71</v>
      </c>
      <c r="D46" s="39">
        <v>39259</v>
      </c>
      <c r="E46" s="39">
        <v>1700</v>
      </c>
      <c r="F46" s="39">
        <v>1701</v>
      </c>
      <c r="G46" s="39">
        <v>1741</v>
      </c>
      <c r="H46" s="39">
        <v>1850</v>
      </c>
      <c r="I46" s="39">
        <v>2107</v>
      </c>
      <c r="J46" s="39">
        <v>2240</v>
      </c>
      <c r="K46" s="39">
        <v>2614</v>
      </c>
      <c r="L46" s="39">
        <v>2520</v>
      </c>
      <c r="M46" s="39">
        <v>2429</v>
      </c>
      <c r="N46" s="39">
        <v>2475</v>
      </c>
      <c r="O46" s="39">
        <v>3292</v>
      </c>
      <c r="P46" s="39">
        <v>3458</v>
      </c>
      <c r="Q46" s="39">
        <v>2921</v>
      </c>
      <c r="R46" s="39">
        <v>2411</v>
      </c>
      <c r="S46" s="39">
        <v>1921</v>
      </c>
      <c r="T46" s="39">
        <v>1573</v>
      </c>
      <c r="U46" s="39">
        <v>1408</v>
      </c>
      <c r="V46" s="39">
        <v>622</v>
      </c>
      <c r="W46" s="39">
        <v>229</v>
      </c>
      <c r="X46" s="39">
        <v>46</v>
      </c>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c r="BB46" s="40"/>
      <c r="BC46" s="40"/>
      <c r="BD46" s="40"/>
      <c r="BE46" s="40"/>
      <c r="BF46" s="40"/>
      <c r="BG46" s="40"/>
    </row>
    <row r="47" spans="1:59" ht="15.95" customHeight="1">
      <c r="A47" s="38" t="s">
        <v>70</v>
      </c>
      <c r="B47" s="38" t="s">
        <v>72</v>
      </c>
      <c r="C47" s="29" t="s">
        <v>73</v>
      </c>
      <c r="D47" s="39">
        <v>40656</v>
      </c>
      <c r="E47" s="39">
        <v>1610</v>
      </c>
      <c r="F47" s="39">
        <v>1611</v>
      </c>
      <c r="G47" s="39">
        <v>1648</v>
      </c>
      <c r="H47" s="39">
        <v>1764</v>
      </c>
      <c r="I47" s="39">
        <v>2034</v>
      </c>
      <c r="J47" s="39">
        <v>2168</v>
      </c>
      <c r="K47" s="39">
        <v>2520</v>
      </c>
      <c r="L47" s="39">
        <v>2460</v>
      </c>
      <c r="M47" s="39">
        <v>2391</v>
      </c>
      <c r="N47" s="39">
        <v>2434</v>
      </c>
      <c r="O47" s="39">
        <v>3203</v>
      </c>
      <c r="P47" s="39">
        <v>3400</v>
      </c>
      <c r="Q47" s="39">
        <v>2972</v>
      </c>
      <c r="R47" s="39">
        <v>2607</v>
      </c>
      <c r="S47" s="39">
        <v>2174</v>
      </c>
      <c r="T47" s="39">
        <v>1959</v>
      </c>
      <c r="U47" s="39">
        <v>1997</v>
      </c>
      <c r="V47" s="39">
        <v>1058</v>
      </c>
      <c r="W47" s="39">
        <v>493</v>
      </c>
      <c r="X47" s="39">
        <v>154</v>
      </c>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c r="BB47" s="40"/>
      <c r="BC47" s="40"/>
      <c r="BD47" s="40"/>
      <c r="BE47" s="40"/>
      <c r="BF47" s="40"/>
      <c r="BG47" s="40"/>
    </row>
    <row r="48" spans="1:59" ht="15.95" customHeight="1">
      <c r="A48" s="38" t="s">
        <v>70</v>
      </c>
      <c r="B48" s="38" t="s">
        <v>72</v>
      </c>
      <c r="C48" s="29" t="s">
        <v>74</v>
      </c>
      <c r="D48" s="39">
        <v>79914</v>
      </c>
      <c r="E48" s="39">
        <v>3310</v>
      </c>
      <c r="F48" s="39">
        <v>3311</v>
      </c>
      <c r="G48" s="39">
        <v>3389</v>
      </c>
      <c r="H48" s="39">
        <v>3614</v>
      </c>
      <c r="I48" s="39">
        <v>4141</v>
      </c>
      <c r="J48" s="39">
        <v>4408</v>
      </c>
      <c r="K48" s="39">
        <v>5134</v>
      </c>
      <c r="L48" s="39">
        <v>4980</v>
      </c>
      <c r="M48" s="39">
        <v>4820</v>
      </c>
      <c r="N48" s="39">
        <v>4908</v>
      </c>
      <c r="O48" s="39">
        <v>6494</v>
      </c>
      <c r="P48" s="39">
        <v>6858</v>
      </c>
      <c r="Q48" s="39">
        <v>5893</v>
      </c>
      <c r="R48" s="39">
        <v>5018</v>
      </c>
      <c r="S48" s="39">
        <v>4095</v>
      </c>
      <c r="T48" s="39">
        <v>3533</v>
      </c>
      <c r="U48" s="39">
        <v>3405</v>
      </c>
      <c r="V48" s="39">
        <v>1680</v>
      </c>
      <c r="W48" s="39">
        <v>722</v>
      </c>
      <c r="X48" s="39">
        <v>200</v>
      </c>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0"/>
      <c r="BF48" s="40"/>
      <c r="BG48" s="40"/>
    </row>
    <row r="49" spans="1:59" ht="24" customHeight="1">
      <c r="A49" s="38">
        <v>2021</v>
      </c>
      <c r="B49" s="38" t="s">
        <v>70</v>
      </c>
      <c r="C49" s="29" t="s">
        <v>71</v>
      </c>
      <c r="D49" s="39">
        <v>39160</v>
      </c>
      <c r="E49" s="39">
        <v>1696</v>
      </c>
      <c r="F49" s="39">
        <v>1703</v>
      </c>
      <c r="G49" s="39">
        <v>1733</v>
      </c>
      <c r="H49" s="39">
        <v>1820</v>
      </c>
      <c r="I49" s="39">
        <v>2075</v>
      </c>
      <c r="J49" s="39">
        <v>2206</v>
      </c>
      <c r="K49" s="39">
        <v>2580</v>
      </c>
      <c r="L49" s="39">
        <v>2525</v>
      </c>
      <c r="M49" s="39">
        <v>2467</v>
      </c>
      <c r="N49" s="39">
        <v>2371</v>
      </c>
      <c r="O49" s="39">
        <v>3149</v>
      </c>
      <c r="P49" s="39">
        <v>3478</v>
      </c>
      <c r="Q49" s="39">
        <v>3012</v>
      </c>
      <c r="R49" s="39">
        <v>2459</v>
      </c>
      <c r="S49" s="39">
        <v>2024</v>
      </c>
      <c r="T49" s="39">
        <v>1462</v>
      </c>
      <c r="U49" s="39">
        <v>1442</v>
      </c>
      <c r="V49" s="39">
        <v>671</v>
      </c>
      <c r="W49" s="39">
        <v>236</v>
      </c>
      <c r="X49" s="39">
        <v>50</v>
      </c>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40"/>
      <c r="BG49" s="40"/>
    </row>
    <row r="50" spans="1:59" ht="15.95" customHeight="1">
      <c r="A50" s="38" t="s">
        <v>70</v>
      </c>
      <c r="B50" s="38" t="s">
        <v>70</v>
      </c>
      <c r="C50" s="29" t="s">
        <v>73</v>
      </c>
      <c r="D50" s="39">
        <v>40555</v>
      </c>
      <c r="E50" s="39">
        <v>1606</v>
      </c>
      <c r="F50" s="39">
        <v>1613</v>
      </c>
      <c r="G50" s="39">
        <v>1641</v>
      </c>
      <c r="H50" s="39">
        <v>1735</v>
      </c>
      <c r="I50" s="39">
        <v>2003</v>
      </c>
      <c r="J50" s="39">
        <v>2137</v>
      </c>
      <c r="K50" s="39">
        <v>2486</v>
      </c>
      <c r="L50" s="39">
        <v>2458</v>
      </c>
      <c r="M50" s="39">
        <v>2430</v>
      </c>
      <c r="N50" s="39">
        <v>2338</v>
      </c>
      <c r="O50" s="39">
        <v>3071</v>
      </c>
      <c r="P50" s="39">
        <v>3411</v>
      </c>
      <c r="Q50" s="39">
        <v>3061</v>
      </c>
      <c r="R50" s="39">
        <v>2643</v>
      </c>
      <c r="S50" s="39">
        <v>2297</v>
      </c>
      <c r="T50" s="39">
        <v>1813</v>
      </c>
      <c r="U50" s="39">
        <v>2033</v>
      </c>
      <c r="V50" s="39">
        <v>1128</v>
      </c>
      <c r="W50" s="39">
        <v>492</v>
      </c>
      <c r="X50" s="39">
        <v>159</v>
      </c>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row>
    <row r="51" spans="1:59" ht="15.95" customHeight="1">
      <c r="A51" s="38" t="s">
        <v>70</v>
      </c>
      <c r="B51" s="38" t="s">
        <v>70</v>
      </c>
      <c r="C51" s="29" t="s">
        <v>74</v>
      </c>
      <c r="D51" s="39">
        <v>79715</v>
      </c>
      <c r="E51" s="39">
        <v>3302</v>
      </c>
      <c r="F51" s="39">
        <v>3316</v>
      </c>
      <c r="G51" s="39">
        <v>3374</v>
      </c>
      <c r="H51" s="39">
        <v>3555</v>
      </c>
      <c r="I51" s="39">
        <v>4078</v>
      </c>
      <c r="J51" s="39">
        <v>4343</v>
      </c>
      <c r="K51" s="39">
        <v>5065</v>
      </c>
      <c r="L51" s="39">
        <v>4983</v>
      </c>
      <c r="M51" s="39">
        <v>4897</v>
      </c>
      <c r="N51" s="39">
        <v>4709</v>
      </c>
      <c r="O51" s="39">
        <v>6220</v>
      </c>
      <c r="P51" s="39">
        <v>6889</v>
      </c>
      <c r="Q51" s="39">
        <v>6073</v>
      </c>
      <c r="R51" s="39">
        <v>5102</v>
      </c>
      <c r="S51" s="39">
        <v>4321</v>
      </c>
      <c r="T51" s="39">
        <v>3275</v>
      </c>
      <c r="U51" s="39">
        <v>3475</v>
      </c>
      <c r="V51" s="39">
        <v>1799</v>
      </c>
      <c r="W51" s="39">
        <v>729</v>
      </c>
      <c r="X51" s="39">
        <v>210</v>
      </c>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0"/>
      <c r="BF51" s="40"/>
      <c r="BG51" s="40"/>
    </row>
    <row r="52" spans="1:59" ht="24" customHeight="1">
      <c r="A52" s="38">
        <v>2022</v>
      </c>
      <c r="B52" s="38" t="s">
        <v>70</v>
      </c>
      <c r="C52" s="29" t="s">
        <v>71</v>
      </c>
      <c r="D52" s="39">
        <v>39054</v>
      </c>
      <c r="E52" s="39">
        <v>1689</v>
      </c>
      <c r="F52" s="39">
        <v>1706</v>
      </c>
      <c r="G52" s="39">
        <v>1719</v>
      </c>
      <c r="H52" s="39">
        <v>1805</v>
      </c>
      <c r="I52" s="39">
        <v>2027</v>
      </c>
      <c r="J52" s="39">
        <v>2196</v>
      </c>
      <c r="K52" s="39">
        <v>2519</v>
      </c>
      <c r="L52" s="39">
        <v>2536</v>
      </c>
      <c r="M52" s="39">
        <v>2503</v>
      </c>
      <c r="N52" s="39">
        <v>2330</v>
      </c>
      <c r="O52" s="39">
        <v>2971</v>
      </c>
      <c r="P52" s="39">
        <v>3466</v>
      </c>
      <c r="Q52" s="39">
        <v>3101</v>
      </c>
      <c r="R52" s="39">
        <v>2512</v>
      </c>
      <c r="S52" s="39">
        <v>2092</v>
      </c>
      <c r="T52" s="39">
        <v>1456</v>
      </c>
      <c r="U52" s="39">
        <v>1410</v>
      </c>
      <c r="V52" s="39">
        <v>723</v>
      </c>
      <c r="W52" s="39">
        <v>240</v>
      </c>
      <c r="X52" s="39">
        <v>55</v>
      </c>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row>
    <row r="53" spans="1:59" ht="15.95" customHeight="1">
      <c r="A53" s="38" t="s">
        <v>70</v>
      </c>
      <c r="B53" s="38" t="s">
        <v>70</v>
      </c>
      <c r="C53" s="29" t="s">
        <v>73</v>
      </c>
      <c r="D53" s="39">
        <v>40449</v>
      </c>
      <c r="E53" s="39">
        <v>1599</v>
      </c>
      <c r="F53" s="39">
        <v>1615</v>
      </c>
      <c r="G53" s="39">
        <v>1628</v>
      </c>
      <c r="H53" s="39">
        <v>1719</v>
      </c>
      <c r="I53" s="39">
        <v>1957</v>
      </c>
      <c r="J53" s="39">
        <v>2127</v>
      </c>
      <c r="K53" s="39">
        <v>2431</v>
      </c>
      <c r="L53" s="39">
        <v>2462</v>
      </c>
      <c r="M53" s="39">
        <v>2462</v>
      </c>
      <c r="N53" s="39">
        <v>2301</v>
      </c>
      <c r="O53" s="39">
        <v>2907</v>
      </c>
      <c r="P53" s="39">
        <v>3399</v>
      </c>
      <c r="Q53" s="39">
        <v>3145</v>
      </c>
      <c r="R53" s="39">
        <v>2682</v>
      </c>
      <c r="S53" s="39">
        <v>2379</v>
      </c>
      <c r="T53" s="39">
        <v>1799</v>
      </c>
      <c r="U53" s="39">
        <v>1981</v>
      </c>
      <c r="V53" s="39">
        <v>1202</v>
      </c>
      <c r="W53" s="39">
        <v>490</v>
      </c>
      <c r="X53" s="39">
        <v>162</v>
      </c>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c r="BB53" s="40"/>
      <c r="BC53" s="40"/>
      <c r="BD53" s="40"/>
      <c r="BE53" s="40"/>
      <c r="BF53" s="40"/>
      <c r="BG53" s="40"/>
    </row>
    <row r="54" spans="1:59" ht="15.95" customHeight="1">
      <c r="A54" s="38" t="s">
        <v>70</v>
      </c>
      <c r="B54" s="38" t="s">
        <v>70</v>
      </c>
      <c r="C54" s="29" t="s">
        <v>74</v>
      </c>
      <c r="D54" s="39">
        <v>79503</v>
      </c>
      <c r="E54" s="39">
        <v>3288</v>
      </c>
      <c r="F54" s="39">
        <v>3321</v>
      </c>
      <c r="G54" s="39">
        <v>3347</v>
      </c>
      <c r="H54" s="39">
        <v>3524</v>
      </c>
      <c r="I54" s="39">
        <v>3984</v>
      </c>
      <c r="J54" s="39">
        <v>4323</v>
      </c>
      <c r="K54" s="39">
        <v>4951</v>
      </c>
      <c r="L54" s="39">
        <v>4998</v>
      </c>
      <c r="M54" s="39">
        <v>4966</v>
      </c>
      <c r="N54" s="39">
        <v>4630</v>
      </c>
      <c r="O54" s="39">
        <v>5878</v>
      </c>
      <c r="P54" s="39">
        <v>6864</v>
      </c>
      <c r="Q54" s="39">
        <v>6245</v>
      </c>
      <c r="R54" s="39">
        <v>5194</v>
      </c>
      <c r="S54" s="39">
        <v>4471</v>
      </c>
      <c r="T54" s="39">
        <v>3255</v>
      </c>
      <c r="U54" s="39">
        <v>3391</v>
      </c>
      <c r="V54" s="39">
        <v>1925</v>
      </c>
      <c r="W54" s="39">
        <v>730</v>
      </c>
      <c r="X54" s="39">
        <v>218</v>
      </c>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row>
    <row r="55" spans="1:59" ht="24" customHeight="1">
      <c r="A55" s="38">
        <v>2023</v>
      </c>
      <c r="B55" s="38" t="s">
        <v>70</v>
      </c>
      <c r="C55" s="29" t="s">
        <v>71</v>
      </c>
      <c r="D55" s="39">
        <v>38941</v>
      </c>
      <c r="E55" s="39">
        <v>1678</v>
      </c>
      <c r="F55" s="39">
        <v>1708</v>
      </c>
      <c r="G55" s="39">
        <v>1708</v>
      </c>
      <c r="H55" s="39">
        <v>1793</v>
      </c>
      <c r="I55" s="39">
        <v>1986</v>
      </c>
      <c r="J55" s="39">
        <v>2181</v>
      </c>
      <c r="K55" s="39">
        <v>2439</v>
      </c>
      <c r="L55" s="39">
        <v>2570</v>
      </c>
      <c r="M55" s="39">
        <v>2522</v>
      </c>
      <c r="N55" s="39">
        <v>2340</v>
      </c>
      <c r="O55" s="39">
        <v>2764</v>
      </c>
      <c r="P55" s="39">
        <v>3415</v>
      </c>
      <c r="Q55" s="39">
        <v>3200</v>
      </c>
      <c r="R55" s="39">
        <v>2578</v>
      </c>
      <c r="S55" s="39">
        <v>2136</v>
      </c>
      <c r="T55" s="39">
        <v>1466</v>
      </c>
      <c r="U55" s="39">
        <v>1371</v>
      </c>
      <c r="V55" s="39">
        <v>783</v>
      </c>
      <c r="W55" s="39">
        <v>243</v>
      </c>
      <c r="X55" s="39">
        <v>61</v>
      </c>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row>
    <row r="56" spans="1:59" ht="15.95" customHeight="1">
      <c r="A56" s="38" t="s">
        <v>70</v>
      </c>
      <c r="B56" s="38" t="s">
        <v>70</v>
      </c>
      <c r="C56" s="29" t="s">
        <v>73</v>
      </c>
      <c r="D56" s="39">
        <v>40338</v>
      </c>
      <c r="E56" s="39">
        <v>1589</v>
      </c>
      <c r="F56" s="39">
        <v>1617</v>
      </c>
      <c r="G56" s="39">
        <v>1617</v>
      </c>
      <c r="H56" s="39">
        <v>1708</v>
      </c>
      <c r="I56" s="39">
        <v>1918</v>
      </c>
      <c r="J56" s="39">
        <v>2114</v>
      </c>
      <c r="K56" s="39">
        <v>2357</v>
      </c>
      <c r="L56" s="39">
        <v>2490</v>
      </c>
      <c r="M56" s="39">
        <v>2478</v>
      </c>
      <c r="N56" s="39">
        <v>2311</v>
      </c>
      <c r="O56" s="39">
        <v>2718</v>
      </c>
      <c r="P56" s="39">
        <v>3350</v>
      </c>
      <c r="Q56" s="39">
        <v>3237</v>
      </c>
      <c r="R56" s="39">
        <v>2733</v>
      </c>
      <c r="S56" s="39">
        <v>2436</v>
      </c>
      <c r="T56" s="39">
        <v>1801</v>
      </c>
      <c r="U56" s="39">
        <v>1918</v>
      </c>
      <c r="V56" s="39">
        <v>1291</v>
      </c>
      <c r="W56" s="39">
        <v>486</v>
      </c>
      <c r="X56" s="39">
        <v>167</v>
      </c>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c r="BB56" s="40"/>
      <c r="BC56" s="40"/>
      <c r="BD56" s="40"/>
      <c r="BE56" s="40"/>
      <c r="BF56" s="40"/>
      <c r="BG56" s="40"/>
    </row>
    <row r="57" spans="1:59" ht="15.95" customHeight="1">
      <c r="A57" s="38" t="s">
        <v>70</v>
      </c>
      <c r="B57" s="38" t="s">
        <v>70</v>
      </c>
      <c r="C57" s="29" t="s">
        <v>74</v>
      </c>
      <c r="D57" s="39">
        <v>79279</v>
      </c>
      <c r="E57" s="39">
        <v>3268</v>
      </c>
      <c r="F57" s="39">
        <v>3325</v>
      </c>
      <c r="G57" s="39">
        <v>3326</v>
      </c>
      <c r="H57" s="39">
        <v>3501</v>
      </c>
      <c r="I57" s="39">
        <v>3903</v>
      </c>
      <c r="J57" s="39">
        <v>4296</v>
      </c>
      <c r="K57" s="39">
        <v>4796</v>
      </c>
      <c r="L57" s="39">
        <v>5060</v>
      </c>
      <c r="M57" s="39">
        <v>5000</v>
      </c>
      <c r="N57" s="39">
        <v>4651</v>
      </c>
      <c r="O57" s="39">
        <v>5481</v>
      </c>
      <c r="P57" s="39">
        <v>6765</v>
      </c>
      <c r="Q57" s="39">
        <v>6437</v>
      </c>
      <c r="R57" s="39">
        <v>5312</v>
      </c>
      <c r="S57" s="39">
        <v>4572</v>
      </c>
      <c r="T57" s="39">
        <v>3267</v>
      </c>
      <c r="U57" s="39">
        <v>3289</v>
      </c>
      <c r="V57" s="39">
        <v>2074</v>
      </c>
      <c r="W57" s="39">
        <v>729</v>
      </c>
      <c r="X57" s="39">
        <v>229</v>
      </c>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c r="BE57" s="40"/>
      <c r="BF57" s="40"/>
      <c r="BG57" s="40"/>
    </row>
    <row r="58" spans="1:59" ht="24" customHeight="1">
      <c r="A58" s="38">
        <v>2024</v>
      </c>
      <c r="B58" s="38" t="s">
        <v>70</v>
      </c>
      <c r="C58" s="29" t="s">
        <v>71</v>
      </c>
      <c r="D58" s="39">
        <v>38821</v>
      </c>
      <c r="E58" s="39">
        <v>1664</v>
      </c>
      <c r="F58" s="39">
        <v>1709</v>
      </c>
      <c r="G58" s="39">
        <v>1708</v>
      </c>
      <c r="H58" s="39">
        <v>1772</v>
      </c>
      <c r="I58" s="39">
        <v>1952</v>
      </c>
      <c r="J58" s="39">
        <v>2175</v>
      </c>
      <c r="K58" s="39">
        <v>2358</v>
      </c>
      <c r="L58" s="39">
        <v>2593</v>
      </c>
      <c r="M58" s="39">
        <v>2530</v>
      </c>
      <c r="N58" s="39">
        <v>2363</v>
      </c>
      <c r="O58" s="39">
        <v>2583</v>
      </c>
      <c r="P58" s="39">
        <v>3329</v>
      </c>
      <c r="Q58" s="39">
        <v>3275</v>
      </c>
      <c r="R58" s="39">
        <v>2658</v>
      </c>
      <c r="S58" s="39">
        <v>2164</v>
      </c>
      <c r="T58" s="39">
        <v>1512</v>
      </c>
      <c r="U58" s="39">
        <v>1314</v>
      </c>
      <c r="V58" s="39">
        <v>835</v>
      </c>
      <c r="W58" s="39">
        <v>262</v>
      </c>
      <c r="X58" s="39">
        <v>67</v>
      </c>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c r="BB58" s="40"/>
      <c r="BC58" s="40"/>
      <c r="BD58" s="40"/>
      <c r="BE58" s="40"/>
      <c r="BF58" s="40"/>
      <c r="BG58" s="40"/>
    </row>
    <row r="59" spans="1:59" ht="15.95" customHeight="1">
      <c r="A59" s="38" t="s">
        <v>72</v>
      </c>
      <c r="B59" s="38" t="s">
        <v>70</v>
      </c>
      <c r="C59" s="29" t="s">
        <v>73</v>
      </c>
      <c r="D59" s="39">
        <v>40220</v>
      </c>
      <c r="E59" s="39">
        <v>1576</v>
      </c>
      <c r="F59" s="39">
        <v>1618</v>
      </c>
      <c r="G59" s="39">
        <v>1617</v>
      </c>
      <c r="H59" s="39">
        <v>1687</v>
      </c>
      <c r="I59" s="39">
        <v>1887</v>
      </c>
      <c r="J59" s="39">
        <v>2107</v>
      </c>
      <c r="K59" s="39">
        <v>2281</v>
      </c>
      <c r="L59" s="39">
        <v>2510</v>
      </c>
      <c r="M59" s="39">
        <v>2481</v>
      </c>
      <c r="N59" s="39">
        <v>2333</v>
      </c>
      <c r="O59" s="39">
        <v>2552</v>
      </c>
      <c r="P59" s="39">
        <v>3270</v>
      </c>
      <c r="Q59" s="39">
        <v>3300</v>
      </c>
      <c r="R59" s="39">
        <v>2802</v>
      </c>
      <c r="S59" s="39">
        <v>2470</v>
      </c>
      <c r="T59" s="39">
        <v>1847</v>
      </c>
      <c r="U59" s="39">
        <v>1829</v>
      </c>
      <c r="V59" s="39">
        <v>1364</v>
      </c>
      <c r="W59" s="39">
        <v>515</v>
      </c>
      <c r="X59" s="39">
        <v>172</v>
      </c>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row>
    <row r="60" spans="1:59" ht="15.95" customHeight="1">
      <c r="A60" s="38" t="s">
        <v>72</v>
      </c>
      <c r="B60" s="38" t="s">
        <v>70</v>
      </c>
      <c r="C60" s="29" t="s">
        <v>74</v>
      </c>
      <c r="D60" s="39">
        <v>79041</v>
      </c>
      <c r="E60" s="39">
        <v>3240</v>
      </c>
      <c r="F60" s="39">
        <v>3327</v>
      </c>
      <c r="G60" s="39">
        <v>3325</v>
      </c>
      <c r="H60" s="39">
        <v>3459</v>
      </c>
      <c r="I60" s="39">
        <v>3839</v>
      </c>
      <c r="J60" s="39">
        <v>4282</v>
      </c>
      <c r="K60" s="39">
        <v>4639</v>
      </c>
      <c r="L60" s="39">
        <v>5103</v>
      </c>
      <c r="M60" s="39">
        <v>5011</v>
      </c>
      <c r="N60" s="39">
        <v>4696</v>
      </c>
      <c r="O60" s="39">
        <v>5135</v>
      </c>
      <c r="P60" s="39">
        <v>6599</v>
      </c>
      <c r="Q60" s="39">
        <v>6575</v>
      </c>
      <c r="R60" s="39">
        <v>5461</v>
      </c>
      <c r="S60" s="39">
        <v>4634</v>
      </c>
      <c r="T60" s="39">
        <v>3359</v>
      </c>
      <c r="U60" s="39">
        <v>3143</v>
      </c>
      <c r="V60" s="39">
        <v>2199</v>
      </c>
      <c r="W60" s="39">
        <v>777</v>
      </c>
      <c r="X60" s="39">
        <v>238</v>
      </c>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row>
    <row r="61" spans="1:59" ht="24" customHeight="1">
      <c r="A61" s="38">
        <v>2025</v>
      </c>
      <c r="B61" s="38" t="s">
        <v>70</v>
      </c>
      <c r="C61" s="29" t="s">
        <v>71</v>
      </c>
      <c r="D61" s="39">
        <v>38695</v>
      </c>
      <c r="E61" s="39">
        <v>1646</v>
      </c>
      <c r="F61" s="39">
        <v>1708</v>
      </c>
      <c r="G61" s="39">
        <v>1709</v>
      </c>
      <c r="H61" s="39">
        <v>1759</v>
      </c>
      <c r="I61" s="39">
        <v>1912</v>
      </c>
      <c r="J61" s="39">
        <v>2170</v>
      </c>
      <c r="K61" s="39">
        <v>2267</v>
      </c>
      <c r="L61" s="39">
        <v>2619</v>
      </c>
      <c r="M61" s="39">
        <v>2516</v>
      </c>
      <c r="N61" s="39">
        <v>2416</v>
      </c>
      <c r="O61" s="39">
        <v>2442</v>
      </c>
      <c r="P61" s="39">
        <v>3210</v>
      </c>
      <c r="Q61" s="39">
        <v>3320</v>
      </c>
      <c r="R61" s="39">
        <v>2746</v>
      </c>
      <c r="S61" s="39">
        <v>2192</v>
      </c>
      <c r="T61" s="39">
        <v>1639</v>
      </c>
      <c r="U61" s="39">
        <v>1186</v>
      </c>
      <c r="V61" s="39">
        <v>879</v>
      </c>
      <c r="W61" s="39">
        <v>286</v>
      </c>
      <c r="X61" s="39">
        <v>72</v>
      </c>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row>
    <row r="62" spans="1:59" ht="15.95" customHeight="1">
      <c r="A62" s="38" t="s">
        <v>72</v>
      </c>
      <c r="B62" s="38" t="s">
        <v>70</v>
      </c>
      <c r="C62" s="29" t="s">
        <v>73</v>
      </c>
      <c r="D62" s="39">
        <v>40096</v>
      </c>
      <c r="E62" s="39">
        <v>1559</v>
      </c>
      <c r="F62" s="39">
        <v>1617</v>
      </c>
      <c r="G62" s="39">
        <v>1618</v>
      </c>
      <c r="H62" s="39">
        <v>1674</v>
      </c>
      <c r="I62" s="39">
        <v>1846</v>
      </c>
      <c r="J62" s="39">
        <v>2106</v>
      </c>
      <c r="K62" s="39">
        <v>2198</v>
      </c>
      <c r="L62" s="39">
        <v>2531</v>
      </c>
      <c r="M62" s="39">
        <v>2462</v>
      </c>
      <c r="N62" s="39">
        <v>2388</v>
      </c>
      <c r="O62" s="39">
        <v>2421</v>
      </c>
      <c r="P62" s="39">
        <v>3163</v>
      </c>
      <c r="Q62" s="39">
        <v>3331</v>
      </c>
      <c r="R62" s="39">
        <v>2887</v>
      </c>
      <c r="S62" s="39">
        <v>2490</v>
      </c>
      <c r="T62" s="39">
        <v>2002</v>
      </c>
      <c r="U62" s="39">
        <v>1650</v>
      </c>
      <c r="V62" s="39">
        <v>1425</v>
      </c>
      <c r="W62" s="39">
        <v>551</v>
      </c>
      <c r="X62" s="39">
        <v>177</v>
      </c>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row>
    <row r="63" spans="1:59" ht="15.95" customHeight="1">
      <c r="A63" s="38" t="s">
        <v>72</v>
      </c>
      <c r="B63" s="38" t="s">
        <v>70</v>
      </c>
      <c r="C63" s="29" t="s">
        <v>74</v>
      </c>
      <c r="D63" s="39">
        <v>78790</v>
      </c>
      <c r="E63" s="39">
        <v>3205</v>
      </c>
      <c r="F63" s="39">
        <v>3325</v>
      </c>
      <c r="G63" s="39">
        <v>3327</v>
      </c>
      <c r="H63" s="39">
        <v>3434</v>
      </c>
      <c r="I63" s="39">
        <v>3758</v>
      </c>
      <c r="J63" s="39">
        <v>4276</v>
      </c>
      <c r="K63" s="39">
        <v>4465</v>
      </c>
      <c r="L63" s="39">
        <v>5150</v>
      </c>
      <c r="M63" s="39">
        <v>4978</v>
      </c>
      <c r="N63" s="39">
        <v>4805</v>
      </c>
      <c r="O63" s="39">
        <v>4863</v>
      </c>
      <c r="P63" s="39">
        <v>6373</v>
      </c>
      <c r="Q63" s="39">
        <v>6651</v>
      </c>
      <c r="R63" s="39">
        <v>5632</v>
      </c>
      <c r="S63" s="39">
        <v>4682</v>
      </c>
      <c r="T63" s="39">
        <v>3640</v>
      </c>
      <c r="U63" s="39">
        <v>2837</v>
      </c>
      <c r="V63" s="39">
        <v>2303</v>
      </c>
      <c r="W63" s="39">
        <v>837</v>
      </c>
      <c r="X63" s="39">
        <v>248</v>
      </c>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row>
    <row r="64" spans="1:59" ht="24" customHeight="1">
      <c r="A64" s="38">
        <v>2026</v>
      </c>
      <c r="B64" s="38" t="s">
        <v>70</v>
      </c>
      <c r="C64" s="29" t="s">
        <v>71</v>
      </c>
      <c r="D64" s="39">
        <v>38561</v>
      </c>
      <c r="E64" s="39">
        <v>1626</v>
      </c>
      <c r="F64" s="39">
        <v>1704</v>
      </c>
      <c r="G64" s="39">
        <v>1712</v>
      </c>
      <c r="H64" s="39">
        <v>1751</v>
      </c>
      <c r="I64" s="39">
        <v>1883</v>
      </c>
      <c r="J64" s="39">
        <v>2138</v>
      </c>
      <c r="K64" s="39">
        <v>2234</v>
      </c>
      <c r="L64" s="39">
        <v>2585</v>
      </c>
      <c r="M64" s="39">
        <v>2521</v>
      </c>
      <c r="N64" s="39">
        <v>2455</v>
      </c>
      <c r="O64" s="39">
        <v>2341</v>
      </c>
      <c r="P64" s="39">
        <v>3072</v>
      </c>
      <c r="Q64" s="39">
        <v>3341</v>
      </c>
      <c r="R64" s="39">
        <v>2834</v>
      </c>
      <c r="S64" s="39">
        <v>2239</v>
      </c>
      <c r="T64" s="39">
        <v>1729</v>
      </c>
      <c r="U64" s="39">
        <v>1108</v>
      </c>
      <c r="V64" s="39">
        <v>903</v>
      </c>
      <c r="W64" s="39">
        <v>311</v>
      </c>
      <c r="X64" s="39">
        <v>75</v>
      </c>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row>
    <row r="65" spans="1:59" ht="15.95" customHeight="1">
      <c r="A65" s="38" t="s">
        <v>72</v>
      </c>
      <c r="B65" s="38" t="s">
        <v>70</v>
      </c>
      <c r="C65" s="29" t="s">
        <v>73</v>
      </c>
      <c r="D65" s="39">
        <v>39965</v>
      </c>
      <c r="E65" s="39">
        <v>1540</v>
      </c>
      <c r="F65" s="39">
        <v>1614</v>
      </c>
      <c r="G65" s="39">
        <v>1620</v>
      </c>
      <c r="H65" s="39">
        <v>1668</v>
      </c>
      <c r="I65" s="39">
        <v>1817</v>
      </c>
      <c r="J65" s="39">
        <v>2075</v>
      </c>
      <c r="K65" s="39">
        <v>2167</v>
      </c>
      <c r="L65" s="39">
        <v>2497</v>
      </c>
      <c r="M65" s="39">
        <v>2461</v>
      </c>
      <c r="N65" s="39">
        <v>2427</v>
      </c>
      <c r="O65" s="39">
        <v>2327</v>
      </c>
      <c r="P65" s="39">
        <v>3035</v>
      </c>
      <c r="Q65" s="39">
        <v>3343</v>
      </c>
      <c r="R65" s="39">
        <v>2975</v>
      </c>
      <c r="S65" s="39">
        <v>2526</v>
      </c>
      <c r="T65" s="39">
        <v>2117</v>
      </c>
      <c r="U65" s="39">
        <v>1533</v>
      </c>
      <c r="V65" s="39">
        <v>1454</v>
      </c>
      <c r="W65" s="39">
        <v>593</v>
      </c>
      <c r="X65" s="39">
        <v>178</v>
      </c>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row>
    <row r="66" spans="1:59" ht="15.95" customHeight="1">
      <c r="A66" s="38" t="s">
        <v>72</v>
      </c>
      <c r="B66" s="38" t="s">
        <v>70</v>
      </c>
      <c r="C66" s="29" t="s">
        <v>74</v>
      </c>
      <c r="D66" s="39">
        <v>78526</v>
      </c>
      <c r="E66" s="39">
        <v>3167</v>
      </c>
      <c r="F66" s="39">
        <v>3318</v>
      </c>
      <c r="G66" s="39">
        <v>3332</v>
      </c>
      <c r="H66" s="39">
        <v>3419</v>
      </c>
      <c r="I66" s="39">
        <v>3699</v>
      </c>
      <c r="J66" s="39">
        <v>4213</v>
      </c>
      <c r="K66" s="39">
        <v>4400</v>
      </c>
      <c r="L66" s="39">
        <v>5082</v>
      </c>
      <c r="M66" s="39">
        <v>4982</v>
      </c>
      <c r="N66" s="39">
        <v>4882</v>
      </c>
      <c r="O66" s="39">
        <v>4668</v>
      </c>
      <c r="P66" s="39">
        <v>6106</v>
      </c>
      <c r="Q66" s="39">
        <v>6684</v>
      </c>
      <c r="R66" s="39">
        <v>5809</v>
      </c>
      <c r="S66" s="39">
        <v>4765</v>
      </c>
      <c r="T66" s="39">
        <v>3846</v>
      </c>
      <c r="U66" s="39">
        <v>2642</v>
      </c>
      <c r="V66" s="39">
        <v>2357</v>
      </c>
      <c r="W66" s="39">
        <v>904</v>
      </c>
      <c r="X66" s="39">
        <v>253</v>
      </c>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row>
    <row r="67" spans="1:59" ht="24" customHeight="1">
      <c r="A67" s="38">
        <v>2027</v>
      </c>
      <c r="B67" s="38" t="s">
        <v>70</v>
      </c>
      <c r="C67" s="29" t="s">
        <v>71</v>
      </c>
      <c r="D67" s="39">
        <v>38421</v>
      </c>
      <c r="E67" s="39">
        <v>1605</v>
      </c>
      <c r="F67" s="39">
        <v>1697</v>
      </c>
      <c r="G67" s="39">
        <v>1714</v>
      </c>
      <c r="H67" s="39">
        <v>1737</v>
      </c>
      <c r="I67" s="39">
        <v>1868</v>
      </c>
      <c r="J67" s="39">
        <v>2090</v>
      </c>
      <c r="K67" s="39">
        <v>2223</v>
      </c>
      <c r="L67" s="39">
        <v>2525</v>
      </c>
      <c r="M67" s="39">
        <v>2532</v>
      </c>
      <c r="N67" s="39">
        <v>2491</v>
      </c>
      <c r="O67" s="39">
        <v>2302</v>
      </c>
      <c r="P67" s="39">
        <v>2900</v>
      </c>
      <c r="Q67" s="39">
        <v>3331</v>
      </c>
      <c r="R67" s="39">
        <v>2921</v>
      </c>
      <c r="S67" s="39">
        <v>2291</v>
      </c>
      <c r="T67" s="39">
        <v>1790</v>
      </c>
      <c r="U67" s="39">
        <v>1110</v>
      </c>
      <c r="V67" s="39">
        <v>881</v>
      </c>
      <c r="W67" s="39">
        <v>337</v>
      </c>
      <c r="X67" s="39">
        <v>77</v>
      </c>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row>
    <row r="68" spans="1:59" ht="15.95" customHeight="1">
      <c r="A68" s="38" t="s">
        <v>72</v>
      </c>
      <c r="B68" s="38" t="s">
        <v>72</v>
      </c>
      <c r="C68" s="29" t="s">
        <v>73</v>
      </c>
      <c r="D68" s="39">
        <v>39828</v>
      </c>
      <c r="E68" s="39">
        <v>1520</v>
      </c>
      <c r="F68" s="39">
        <v>1607</v>
      </c>
      <c r="G68" s="39">
        <v>1623</v>
      </c>
      <c r="H68" s="39">
        <v>1655</v>
      </c>
      <c r="I68" s="39">
        <v>1801</v>
      </c>
      <c r="J68" s="39">
        <v>2029</v>
      </c>
      <c r="K68" s="39">
        <v>2157</v>
      </c>
      <c r="L68" s="39">
        <v>2443</v>
      </c>
      <c r="M68" s="39">
        <v>2465</v>
      </c>
      <c r="N68" s="39">
        <v>2460</v>
      </c>
      <c r="O68" s="39">
        <v>2290</v>
      </c>
      <c r="P68" s="39">
        <v>2873</v>
      </c>
      <c r="Q68" s="39">
        <v>3332</v>
      </c>
      <c r="R68" s="39">
        <v>3057</v>
      </c>
      <c r="S68" s="39">
        <v>2566</v>
      </c>
      <c r="T68" s="39">
        <v>2195</v>
      </c>
      <c r="U68" s="39">
        <v>1528</v>
      </c>
      <c r="V68" s="39">
        <v>1415</v>
      </c>
      <c r="W68" s="39">
        <v>634</v>
      </c>
      <c r="X68" s="39">
        <v>179</v>
      </c>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row>
    <row r="69" spans="1:59" ht="15.95" customHeight="1">
      <c r="A69" s="38" t="s">
        <v>72</v>
      </c>
      <c r="B69" s="38" t="s">
        <v>72</v>
      </c>
      <c r="C69" s="29" t="s">
        <v>74</v>
      </c>
      <c r="D69" s="39">
        <v>78249</v>
      </c>
      <c r="E69" s="39">
        <v>3124</v>
      </c>
      <c r="F69" s="39">
        <v>3304</v>
      </c>
      <c r="G69" s="39">
        <v>3337</v>
      </c>
      <c r="H69" s="39">
        <v>3392</v>
      </c>
      <c r="I69" s="39">
        <v>3669</v>
      </c>
      <c r="J69" s="39">
        <v>4119</v>
      </c>
      <c r="K69" s="39">
        <v>4380</v>
      </c>
      <c r="L69" s="39">
        <v>4967</v>
      </c>
      <c r="M69" s="39">
        <v>4997</v>
      </c>
      <c r="N69" s="39">
        <v>4951</v>
      </c>
      <c r="O69" s="39">
        <v>4591</v>
      </c>
      <c r="P69" s="39">
        <v>5773</v>
      </c>
      <c r="Q69" s="39">
        <v>6663</v>
      </c>
      <c r="R69" s="39">
        <v>5978</v>
      </c>
      <c r="S69" s="39">
        <v>4856</v>
      </c>
      <c r="T69" s="39">
        <v>3985</v>
      </c>
      <c r="U69" s="39">
        <v>2638</v>
      </c>
      <c r="V69" s="39">
        <v>2296</v>
      </c>
      <c r="W69" s="39">
        <v>971</v>
      </c>
      <c r="X69" s="39">
        <v>256</v>
      </c>
      <c r="Y69" s="40"/>
      <c r="Z69" s="40"/>
      <c r="AA69" s="40"/>
      <c r="AB69" s="40"/>
      <c r="AC69" s="40"/>
      <c r="AD69" s="40"/>
      <c r="AE69" s="40"/>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row>
    <row r="70" spans="1:59" ht="24" customHeight="1">
      <c r="A70" s="38">
        <v>2028</v>
      </c>
      <c r="B70" s="38" t="s">
        <v>72</v>
      </c>
      <c r="C70" s="29" t="s">
        <v>71</v>
      </c>
      <c r="D70" s="39">
        <v>38275</v>
      </c>
      <c r="E70" s="39">
        <v>1582</v>
      </c>
      <c r="F70" s="39">
        <v>1686</v>
      </c>
      <c r="G70" s="39">
        <v>1716</v>
      </c>
      <c r="H70" s="39">
        <v>1727</v>
      </c>
      <c r="I70" s="39">
        <v>1856</v>
      </c>
      <c r="J70" s="39">
        <v>2049</v>
      </c>
      <c r="K70" s="39">
        <v>2209</v>
      </c>
      <c r="L70" s="39">
        <v>2445</v>
      </c>
      <c r="M70" s="39">
        <v>2566</v>
      </c>
      <c r="N70" s="39">
        <v>2510</v>
      </c>
      <c r="O70" s="39">
        <v>2313</v>
      </c>
      <c r="P70" s="39">
        <v>2699</v>
      </c>
      <c r="Q70" s="39">
        <v>3283</v>
      </c>
      <c r="R70" s="39">
        <v>3017</v>
      </c>
      <c r="S70" s="39">
        <v>2355</v>
      </c>
      <c r="T70" s="39">
        <v>1831</v>
      </c>
      <c r="U70" s="39">
        <v>1125</v>
      </c>
      <c r="V70" s="39">
        <v>859</v>
      </c>
      <c r="W70" s="39">
        <v>366</v>
      </c>
      <c r="X70" s="39">
        <v>80</v>
      </c>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row>
    <row r="71" spans="1:59" ht="15.95" customHeight="1">
      <c r="A71" s="38" t="s">
        <v>72</v>
      </c>
      <c r="B71" s="38" t="s">
        <v>72</v>
      </c>
      <c r="C71" s="29" t="s">
        <v>73</v>
      </c>
      <c r="D71" s="39">
        <v>39685</v>
      </c>
      <c r="E71" s="39">
        <v>1498</v>
      </c>
      <c r="F71" s="39">
        <v>1597</v>
      </c>
      <c r="G71" s="39">
        <v>1625</v>
      </c>
      <c r="H71" s="39">
        <v>1644</v>
      </c>
      <c r="I71" s="39">
        <v>1790</v>
      </c>
      <c r="J71" s="39">
        <v>1990</v>
      </c>
      <c r="K71" s="39">
        <v>2145</v>
      </c>
      <c r="L71" s="39">
        <v>2368</v>
      </c>
      <c r="M71" s="39">
        <v>2493</v>
      </c>
      <c r="N71" s="39">
        <v>2476</v>
      </c>
      <c r="O71" s="39">
        <v>2300</v>
      </c>
      <c r="P71" s="39">
        <v>2686</v>
      </c>
      <c r="Q71" s="39">
        <v>3285</v>
      </c>
      <c r="R71" s="39">
        <v>3148</v>
      </c>
      <c r="S71" s="39">
        <v>2617</v>
      </c>
      <c r="T71" s="39">
        <v>2250</v>
      </c>
      <c r="U71" s="39">
        <v>1537</v>
      </c>
      <c r="V71" s="39">
        <v>1372</v>
      </c>
      <c r="W71" s="39">
        <v>683</v>
      </c>
      <c r="X71" s="39">
        <v>180</v>
      </c>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row>
    <row r="72" spans="1:59" ht="15.95" customHeight="1">
      <c r="A72" s="38" t="s">
        <v>72</v>
      </c>
      <c r="B72" s="38" t="s">
        <v>72</v>
      </c>
      <c r="C72" s="29" t="s">
        <v>74</v>
      </c>
      <c r="D72" s="39">
        <v>77959</v>
      </c>
      <c r="E72" s="39">
        <v>3080</v>
      </c>
      <c r="F72" s="39">
        <v>3283</v>
      </c>
      <c r="G72" s="39">
        <v>3341</v>
      </c>
      <c r="H72" s="39">
        <v>3371</v>
      </c>
      <c r="I72" s="39">
        <v>3646</v>
      </c>
      <c r="J72" s="39">
        <v>4039</v>
      </c>
      <c r="K72" s="39">
        <v>4354</v>
      </c>
      <c r="L72" s="39">
        <v>4813</v>
      </c>
      <c r="M72" s="39">
        <v>5059</v>
      </c>
      <c r="N72" s="39">
        <v>4985</v>
      </c>
      <c r="O72" s="39">
        <v>4613</v>
      </c>
      <c r="P72" s="39">
        <v>5385</v>
      </c>
      <c r="Q72" s="39">
        <v>6569</v>
      </c>
      <c r="R72" s="39">
        <v>6166</v>
      </c>
      <c r="S72" s="39">
        <v>4972</v>
      </c>
      <c r="T72" s="39">
        <v>4081</v>
      </c>
      <c r="U72" s="39">
        <v>2663</v>
      </c>
      <c r="V72" s="39">
        <v>2231</v>
      </c>
      <c r="W72" s="39">
        <v>1049</v>
      </c>
      <c r="X72" s="39">
        <v>260</v>
      </c>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row>
    <row r="73" spans="1:59" ht="24" customHeight="1">
      <c r="A73" s="38">
        <v>2029</v>
      </c>
      <c r="B73" s="38" t="s">
        <v>72</v>
      </c>
      <c r="C73" s="29" t="s">
        <v>71</v>
      </c>
      <c r="D73" s="39">
        <v>38123</v>
      </c>
      <c r="E73" s="39">
        <v>1559</v>
      </c>
      <c r="F73" s="39">
        <v>1672</v>
      </c>
      <c r="G73" s="39">
        <v>1717</v>
      </c>
      <c r="H73" s="39">
        <v>1727</v>
      </c>
      <c r="I73" s="39">
        <v>1835</v>
      </c>
      <c r="J73" s="39">
        <v>2016</v>
      </c>
      <c r="K73" s="39">
        <v>2203</v>
      </c>
      <c r="L73" s="39">
        <v>2364</v>
      </c>
      <c r="M73" s="39">
        <v>2590</v>
      </c>
      <c r="N73" s="39">
        <v>2518</v>
      </c>
      <c r="O73" s="39">
        <v>2336</v>
      </c>
      <c r="P73" s="39">
        <v>2523</v>
      </c>
      <c r="Q73" s="39">
        <v>3203</v>
      </c>
      <c r="R73" s="39">
        <v>3090</v>
      </c>
      <c r="S73" s="39">
        <v>2432</v>
      </c>
      <c r="T73" s="39">
        <v>1860</v>
      </c>
      <c r="U73" s="39">
        <v>1169</v>
      </c>
      <c r="V73" s="39">
        <v>828</v>
      </c>
      <c r="W73" s="39">
        <v>394</v>
      </c>
      <c r="X73" s="39">
        <v>88</v>
      </c>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row>
    <row r="74" spans="1:59" ht="15.95" customHeight="1">
      <c r="A74" s="38" t="s">
        <v>72</v>
      </c>
      <c r="B74" s="38" t="s">
        <v>72</v>
      </c>
      <c r="C74" s="29" t="s">
        <v>73</v>
      </c>
      <c r="D74" s="39">
        <v>39536</v>
      </c>
      <c r="E74" s="39">
        <v>1476</v>
      </c>
      <c r="F74" s="39">
        <v>1583</v>
      </c>
      <c r="G74" s="39">
        <v>1626</v>
      </c>
      <c r="H74" s="39">
        <v>1643</v>
      </c>
      <c r="I74" s="39">
        <v>1770</v>
      </c>
      <c r="J74" s="39">
        <v>1959</v>
      </c>
      <c r="K74" s="39">
        <v>2138</v>
      </c>
      <c r="L74" s="39">
        <v>2293</v>
      </c>
      <c r="M74" s="39">
        <v>2513</v>
      </c>
      <c r="N74" s="39">
        <v>2479</v>
      </c>
      <c r="O74" s="39">
        <v>2323</v>
      </c>
      <c r="P74" s="39">
        <v>2524</v>
      </c>
      <c r="Q74" s="39">
        <v>3208</v>
      </c>
      <c r="R74" s="39">
        <v>3212</v>
      </c>
      <c r="S74" s="39">
        <v>2686</v>
      </c>
      <c r="T74" s="39">
        <v>2284</v>
      </c>
      <c r="U74" s="39">
        <v>1586</v>
      </c>
      <c r="V74" s="39">
        <v>1314</v>
      </c>
      <c r="W74" s="39">
        <v>726</v>
      </c>
      <c r="X74" s="39">
        <v>194</v>
      </c>
      <c r="Y74" s="40"/>
      <c r="Z74" s="40"/>
      <c r="AA74" s="40"/>
      <c r="AB74" s="40"/>
      <c r="AC74" s="40"/>
      <c r="AD74" s="40"/>
      <c r="AE74" s="40"/>
      <c r="AF74" s="40"/>
      <c r="AG74" s="40"/>
      <c r="AH74" s="40"/>
      <c r="AI74" s="40"/>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row>
    <row r="75" spans="1:59" ht="15.95" customHeight="1">
      <c r="A75" s="38" t="s">
        <v>72</v>
      </c>
      <c r="B75" s="38" t="s">
        <v>72</v>
      </c>
      <c r="C75" s="29" t="s">
        <v>74</v>
      </c>
      <c r="D75" s="39">
        <v>77659</v>
      </c>
      <c r="E75" s="39">
        <v>3036</v>
      </c>
      <c r="F75" s="39">
        <v>3256</v>
      </c>
      <c r="G75" s="39">
        <v>3343</v>
      </c>
      <c r="H75" s="39">
        <v>3370</v>
      </c>
      <c r="I75" s="39">
        <v>3604</v>
      </c>
      <c r="J75" s="39">
        <v>3974</v>
      </c>
      <c r="K75" s="39">
        <v>4340</v>
      </c>
      <c r="L75" s="39">
        <v>4657</v>
      </c>
      <c r="M75" s="39">
        <v>5103</v>
      </c>
      <c r="N75" s="39">
        <v>4997</v>
      </c>
      <c r="O75" s="39">
        <v>4659</v>
      </c>
      <c r="P75" s="39">
        <v>5047</v>
      </c>
      <c r="Q75" s="39">
        <v>6411</v>
      </c>
      <c r="R75" s="39">
        <v>6302</v>
      </c>
      <c r="S75" s="39">
        <v>5117</v>
      </c>
      <c r="T75" s="39">
        <v>4144</v>
      </c>
      <c r="U75" s="39">
        <v>2755</v>
      </c>
      <c r="V75" s="39">
        <v>2142</v>
      </c>
      <c r="W75" s="39">
        <v>1120</v>
      </c>
      <c r="X75" s="39">
        <v>282</v>
      </c>
      <c r="Y75" s="40"/>
      <c r="Z75" s="40"/>
      <c r="AA75" s="40"/>
      <c r="AB75" s="40"/>
      <c r="AC75" s="40"/>
      <c r="AD75" s="40"/>
      <c r="AE75" s="40"/>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row>
    <row r="76" spans="1:59" ht="24" customHeight="1">
      <c r="A76" s="38">
        <v>2030</v>
      </c>
      <c r="B76" s="38" t="s">
        <v>72</v>
      </c>
      <c r="C76" s="29" t="s">
        <v>71</v>
      </c>
      <c r="D76" s="39">
        <v>37967</v>
      </c>
      <c r="E76" s="39">
        <v>1537</v>
      </c>
      <c r="F76" s="39">
        <v>1655</v>
      </c>
      <c r="G76" s="39">
        <v>1716</v>
      </c>
      <c r="H76" s="39">
        <v>1728</v>
      </c>
      <c r="I76" s="39">
        <v>1822</v>
      </c>
      <c r="J76" s="39">
        <v>1976</v>
      </c>
      <c r="K76" s="39">
        <v>2198</v>
      </c>
      <c r="L76" s="39">
        <v>2274</v>
      </c>
      <c r="M76" s="39">
        <v>2615</v>
      </c>
      <c r="N76" s="39">
        <v>2505</v>
      </c>
      <c r="O76" s="39">
        <v>2389</v>
      </c>
      <c r="P76" s="39">
        <v>2388</v>
      </c>
      <c r="Q76" s="39">
        <v>3090</v>
      </c>
      <c r="R76" s="39">
        <v>3136</v>
      </c>
      <c r="S76" s="39">
        <v>2516</v>
      </c>
      <c r="T76" s="39">
        <v>1889</v>
      </c>
      <c r="U76" s="39">
        <v>1271</v>
      </c>
      <c r="V76" s="39">
        <v>749</v>
      </c>
      <c r="W76" s="39">
        <v>417</v>
      </c>
      <c r="X76" s="39">
        <v>97</v>
      </c>
      <c r="Y76" s="40"/>
      <c r="Z76" s="40"/>
      <c r="AA76" s="40"/>
      <c r="AB76" s="40"/>
      <c r="AC76" s="40"/>
      <c r="AD76" s="40"/>
      <c r="AE76" s="40"/>
      <c r="AF76" s="40"/>
      <c r="AG76" s="40"/>
      <c r="AH76" s="40"/>
      <c r="AI76" s="40"/>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row>
    <row r="77" spans="1:59" ht="15.95" customHeight="1">
      <c r="A77" s="38" t="s">
        <v>70</v>
      </c>
      <c r="B77" s="38" t="s">
        <v>72</v>
      </c>
      <c r="C77" s="29" t="s">
        <v>73</v>
      </c>
      <c r="D77" s="39">
        <v>39383</v>
      </c>
      <c r="E77" s="39">
        <v>1455</v>
      </c>
      <c r="F77" s="39">
        <v>1567</v>
      </c>
      <c r="G77" s="39">
        <v>1625</v>
      </c>
      <c r="H77" s="39">
        <v>1644</v>
      </c>
      <c r="I77" s="39">
        <v>1757</v>
      </c>
      <c r="J77" s="39">
        <v>1918</v>
      </c>
      <c r="K77" s="39">
        <v>2136</v>
      </c>
      <c r="L77" s="39">
        <v>2210</v>
      </c>
      <c r="M77" s="39">
        <v>2534</v>
      </c>
      <c r="N77" s="39">
        <v>2460</v>
      </c>
      <c r="O77" s="39">
        <v>2378</v>
      </c>
      <c r="P77" s="39">
        <v>2395</v>
      </c>
      <c r="Q77" s="39">
        <v>3104</v>
      </c>
      <c r="R77" s="39">
        <v>3243</v>
      </c>
      <c r="S77" s="39">
        <v>2769</v>
      </c>
      <c r="T77" s="39">
        <v>2306</v>
      </c>
      <c r="U77" s="39">
        <v>1721</v>
      </c>
      <c r="V77" s="39">
        <v>1188</v>
      </c>
      <c r="W77" s="39">
        <v>764</v>
      </c>
      <c r="X77" s="39">
        <v>210</v>
      </c>
      <c r="Y77" s="40"/>
      <c r="Z77" s="40"/>
      <c r="AA77" s="40"/>
      <c r="AB77" s="40"/>
      <c r="AC77" s="40"/>
      <c r="AD77" s="40"/>
      <c r="AE77" s="40"/>
      <c r="AF77" s="40"/>
      <c r="AG77" s="40"/>
      <c r="AH77" s="40"/>
      <c r="AI77" s="40"/>
      <c r="AJ77" s="40"/>
      <c r="AK77" s="40"/>
      <c r="AL77" s="40"/>
      <c r="AM77" s="40"/>
      <c r="AN77" s="40"/>
      <c r="AO77" s="40"/>
      <c r="AP77" s="40"/>
      <c r="AQ77" s="40"/>
      <c r="AR77" s="40"/>
      <c r="AS77" s="40"/>
      <c r="AT77" s="40"/>
      <c r="AU77" s="40"/>
      <c r="AV77" s="40"/>
      <c r="AW77" s="40"/>
      <c r="AX77" s="40"/>
      <c r="AY77" s="40"/>
      <c r="AZ77" s="40"/>
      <c r="BA77" s="40"/>
      <c r="BB77" s="40"/>
      <c r="BC77" s="40"/>
      <c r="BD77" s="40"/>
      <c r="BE77" s="40"/>
      <c r="BF77" s="40"/>
      <c r="BG77" s="40"/>
    </row>
    <row r="78" spans="1:59" ht="15.95" customHeight="1">
      <c r="A78" s="38" t="s">
        <v>70</v>
      </c>
      <c r="B78" s="38" t="s">
        <v>72</v>
      </c>
      <c r="C78" s="29" t="s">
        <v>74</v>
      </c>
      <c r="D78" s="39">
        <v>77350</v>
      </c>
      <c r="E78" s="39">
        <v>2992</v>
      </c>
      <c r="F78" s="39">
        <v>3221</v>
      </c>
      <c r="G78" s="39">
        <v>3341</v>
      </c>
      <c r="H78" s="39">
        <v>3372</v>
      </c>
      <c r="I78" s="39">
        <v>3579</v>
      </c>
      <c r="J78" s="39">
        <v>3894</v>
      </c>
      <c r="K78" s="39">
        <v>4334</v>
      </c>
      <c r="L78" s="39">
        <v>4483</v>
      </c>
      <c r="M78" s="39">
        <v>5150</v>
      </c>
      <c r="N78" s="39">
        <v>4965</v>
      </c>
      <c r="O78" s="39">
        <v>4767</v>
      </c>
      <c r="P78" s="39">
        <v>4782</v>
      </c>
      <c r="Q78" s="39">
        <v>6194</v>
      </c>
      <c r="R78" s="39">
        <v>6379</v>
      </c>
      <c r="S78" s="39">
        <v>5284</v>
      </c>
      <c r="T78" s="39">
        <v>4195</v>
      </c>
      <c r="U78" s="39">
        <v>2992</v>
      </c>
      <c r="V78" s="39">
        <v>1937</v>
      </c>
      <c r="W78" s="39">
        <v>1181</v>
      </c>
      <c r="X78" s="39">
        <v>307</v>
      </c>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row>
    <row r="79" spans="1:59" ht="24" customHeight="1">
      <c r="A79" s="38">
        <v>2031</v>
      </c>
      <c r="B79" s="38" t="s">
        <v>72</v>
      </c>
      <c r="C79" s="29" t="s">
        <v>71</v>
      </c>
      <c r="D79" s="39">
        <v>37806</v>
      </c>
      <c r="E79" s="39">
        <v>1515</v>
      </c>
      <c r="F79" s="39">
        <v>1635</v>
      </c>
      <c r="G79" s="39">
        <v>1713</v>
      </c>
      <c r="H79" s="39">
        <v>1730</v>
      </c>
      <c r="I79" s="39">
        <v>1814</v>
      </c>
      <c r="J79" s="39">
        <v>1947</v>
      </c>
      <c r="K79" s="39">
        <v>2166</v>
      </c>
      <c r="L79" s="39">
        <v>2240</v>
      </c>
      <c r="M79" s="39">
        <v>2581</v>
      </c>
      <c r="N79" s="39">
        <v>2510</v>
      </c>
      <c r="O79" s="39">
        <v>2428</v>
      </c>
      <c r="P79" s="39">
        <v>2290</v>
      </c>
      <c r="Q79" s="39">
        <v>2958</v>
      </c>
      <c r="R79" s="39">
        <v>3158</v>
      </c>
      <c r="S79" s="39">
        <v>2601</v>
      </c>
      <c r="T79" s="39">
        <v>1934</v>
      </c>
      <c r="U79" s="39">
        <v>1343</v>
      </c>
      <c r="V79" s="39">
        <v>706</v>
      </c>
      <c r="W79" s="39">
        <v>430</v>
      </c>
      <c r="X79" s="39">
        <v>107</v>
      </c>
      <c r="Y79" s="40"/>
      <c r="Z79" s="40"/>
      <c r="AA79" s="40"/>
      <c r="AB79" s="40"/>
      <c r="AC79" s="40"/>
      <c r="AD79" s="40"/>
      <c r="AE79" s="40"/>
      <c r="AF79" s="40"/>
      <c r="AG79" s="40"/>
      <c r="AH79" s="40"/>
      <c r="AI79" s="40"/>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row>
    <row r="80" spans="1:59" ht="15.95" customHeight="1">
      <c r="A80" s="38" t="s">
        <v>70</v>
      </c>
      <c r="B80" s="38" t="s">
        <v>72</v>
      </c>
      <c r="C80" s="29" t="s">
        <v>73</v>
      </c>
      <c r="D80" s="39">
        <v>39226</v>
      </c>
      <c r="E80" s="39">
        <v>1435</v>
      </c>
      <c r="F80" s="39">
        <v>1548</v>
      </c>
      <c r="G80" s="39">
        <v>1621</v>
      </c>
      <c r="H80" s="39">
        <v>1647</v>
      </c>
      <c r="I80" s="39">
        <v>1750</v>
      </c>
      <c r="J80" s="39">
        <v>1889</v>
      </c>
      <c r="K80" s="39">
        <v>2105</v>
      </c>
      <c r="L80" s="39">
        <v>2179</v>
      </c>
      <c r="M80" s="39">
        <v>2500</v>
      </c>
      <c r="N80" s="39">
        <v>2459</v>
      </c>
      <c r="O80" s="39">
        <v>2417</v>
      </c>
      <c r="P80" s="39">
        <v>2302</v>
      </c>
      <c r="Q80" s="39">
        <v>2978</v>
      </c>
      <c r="R80" s="39">
        <v>3256</v>
      </c>
      <c r="S80" s="39">
        <v>2855</v>
      </c>
      <c r="T80" s="39">
        <v>2343</v>
      </c>
      <c r="U80" s="39">
        <v>1822</v>
      </c>
      <c r="V80" s="39">
        <v>1112</v>
      </c>
      <c r="W80" s="39">
        <v>781</v>
      </c>
      <c r="X80" s="39">
        <v>226</v>
      </c>
      <c r="Y80" s="40"/>
      <c r="Z80" s="40"/>
      <c r="AA80" s="40"/>
      <c r="AB80" s="40"/>
      <c r="AC80" s="40"/>
      <c r="AD80" s="40"/>
      <c r="AE80" s="40"/>
      <c r="AF80" s="40"/>
      <c r="AG80" s="40"/>
      <c r="AH80" s="40"/>
      <c r="AI80" s="40"/>
      <c r="AJ80" s="40"/>
      <c r="AK80" s="40"/>
      <c r="AL80" s="40"/>
      <c r="AM80" s="40"/>
      <c r="AN80" s="40"/>
      <c r="AO80" s="40"/>
      <c r="AP80" s="40"/>
      <c r="AQ80" s="40"/>
      <c r="AR80" s="40"/>
      <c r="AS80" s="40"/>
      <c r="AT80" s="40"/>
      <c r="AU80" s="40"/>
      <c r="AV80" s="40"/>
      <c r="AW80" s="40"/>
      <c r="AX80" s="40"/>
      <c r="AY80" s="40"/>
      <c r="AZ80" s="40"/>
      <c r="BA80" s="40"/>
      <c r="BB80" s="40"/>
      <c r="BC80" s="40"/>
      <c r="BD80" s="40"/>
      <c r="BE80" s="40"/>
      <c r="BF80" s="40"/>
      <c r="BG80" s="40"/>
    </row>
    <row r="81" spans="1:59" ht="15.95" customHeight="1">
      <c r="A81" s="38" t="s">
        <v>70</v>
      </c>
      <c r="B81" s="38" t="s">
        <v>72</v>
      </c>
      <c r="C81" s="29" t="s">
        <v>74</v>
      </c>
      <c r="D81" s="39">
        <v>77032</v>
      </c>
      <c r="E81" s="39">
        <v>2950</v>
      </c>
      <c r="F81" s="39">
        <v>3182</v>
      </c>
      <c r="G81" s="39">
        <v>3334</v>
      </c>
      <c r="H81" s="39">
        <v>3377</v>
      </c>
      <c r="I81" s="39">
        <v>3564</v>
      </c>
      <c r="J81" s="39">
        <v>3836</v>
      </c>
      <c r="K81" s="39">
        <v>4271</v>
      </c>
      <c r="L81" s="39">
        <v>4419</v>
      </c>
      <c r="M81" s="39">
        <v>5082</v>
      </c>
      <c r="N81" s="39">
        <v>4969</v>
      </c>
      <c r="O81" s="39">
        <v>4845</v>
      </c>
      <c r="P81" s="39">
        <v>4593</v>
      </c>
      <c r="Q81" s="39">
        <v>5937</v>
      </c>
      <c r="R81" s="39">
        <v>6414</v>
      </c>
      <c r="S81" s="39">
        <v>5456</v>
      </c>
      <c r="T81" s="39">
        <v>4277</v>
      </c>
      <c r="U81" s="39">
        <v>3166</v>
      </c>
      <c r="V81" s="39">
        <v>1818</v>
      </c>
      <c r="W81" s="39">
        <v>1212</v>
      </c>
      <c r="X81" s="39">
        <v>332</v>
      </c>
      <c r="Y81" s="40"/>
      <c r="Z81" s="40"/>
      <c r="AA81" s="40"/>
      <c r="AB81" s="40"/>
      <c r="AC81" s="40"/>
      <c r="AD81" s="40"/>
      <c r="AE81" s="40"/>
      <c r="AF81" s="40"/>
      <c r="AG81" s="40"/>
      <c r="AH81" s="40"/>
      <c r="AI81" s="40"/>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row>
    <row r="82" spans="1:59" ht="24" customHeight="1">
      <c r="A82" s="38">
        <v>2032</v>
      </c>
      <c r="B82" s="38" t="s">
        <v>72</v>
      </c>
      <c r="C82" s="29" t="s">
        <v>71</v>
      </c>
      <c r="D82" s="39">
        <v>37641</v>
      </c>
      <c r="E82" s="39">
        <v>1495</v>
      </c>
      <c r="F82" s="39">
        <v>1613</v>
      </c>
      <c r="G82" s="39">
        <v>1705</v>
      </c>
      <c r="H82" s="39">
        <v>1733</v>
      </c>
      <c r="I82" s="39">
        <v>1801</v>
      </c>
      <c r="J82" s="39">
        <v>1932</v>
      </c>
      <c r="K82" s="39">
        <v>2118</v>
      </c>
      <c r="L82" s="39">
        <v>2230</v>
      </c>
      <c r="M82" s="39">
        <v>2522</v>
      </c>
      <c r="N82" s="39">
        <v>2521</v>
      </c>
      <c r="O82" s="39">
        <v>2464</v>
      </c>
      <c r="P82" s="39">
        <v>2253</v>
      </c>
      <c r="Q82" s="39">
        <v>2794</v>
      </c>
      <c r="R82" s="39">
        <v>3151</v>
      </c>
      <c r="S82" s="39">
        <v>2684</v>
      </c>
      <c r="T82" s="39">
        <v>1984</v>
      </c>
      <c r="U82" s="39">
        <v>1394</v>
      </c>
      <c r="V82" s="39">
        <v>713</v>
      </c>
      <c r="W82" s="39">
        <v>419</v>
      </c>
      <c r="X82" s="39">
        <v>115</v>
      </c>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row>
    <row r="83" spans="1:59" ht="15.95" customHeight="1">
      <c r="A83" s="38" t="s">
        <v>70</v>
      </c>
      <c r="B83" s="38" t="s">
        <v>72</v>
      </c>
      <c r="C83" s="29" t="s">
        <v>73</v>
      </c>
      <c r="D83" s="39">
        <v>39065</v>
      </c>
      <c r="E83" s="39">
        <v>1416</v>
      </c>
      <c r="F83" s="39">
        <v>1527</v>
      </c>
      <c r="G83" s="39">
        <v>1615</v>
      </c>
      <c r="H83" s="39">
        <v>1649</v>
      </c>
      <c r="I83" s="39">
        <v>1737</v>
      </c>
      <c r="J83" s="39">
        <v>1874</v>
      </c>
      <c r="K83" s="39">
        <v>2059</v>
      </c>
      <c r="L83" s="39">
        <v>2169</v>
      </c>
      <c r="M83" s="39">
        <v>2446</v>
      </c>
      <c r="N83" s="39">
        <v>2464</v>
      </c>
      <c r="O83" s="39">
        <v>2449</v>
      </c>
      <c r="P83" s="39">
        <v>2266</v>
      </c>
      <c r="Q83" s="39">
        <v>2821</v>
      </c>
      <c r="R83" s="39">
        <v>3247</v>
      </c>
      <c r="S83" s="39">
        <v>2937</v>
      </c>
      <c r="T83" s="39">
        <v>2383</v>
      </c>
      <c r="U83" s="39">
        <v>1893</v>
      </c>
      <c r="V83" s="39">
        <v>1116</v>
      </c>
      <c r="W83" s="39">
        <v>757</v>
      </c>
      <c r="X83" s="39">
        <v>241</v>
      </c>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c r="AX83" s="40"/>
      <c r="AY83" s="40"/>
      <c r="AZ83" s="40"/>
      <c r="BA83" s="40"/>
      <c r="BB83" s="40"/>
      <c r="BC83" s="40"/>
      <c r="BD83" s="40"/>
      <c r="BE83" s="40"/>
      <c r="BF83" s="40"/>
      <c r="BG83" s="40"/>
    </row>
    <row r="84" spans="1:59" ht="15.95" customHeight="1">
      <c r="A84" s="38" t="s">
        <v>70</v>
      </c>
      <c r="B84" s="38" t="s">
        <v>72</v>
      </c>
      <c r="C84" s="29" t="s">
        <v>74</v>
      </c>
      <c r="D84" s="39">
        <v>76706</v>
      </c>
      <c r="E84" s="39">
        <v>2911</v>
      </c>
      <c r="F84" s="39">
        <v>3140</v>
      </c>
      <c r="G84" s="39">
        <v>3320</v>
      </c>
      <c r="H84" s="39">
        <v>3382</v>
      </c>
      <c r="I84" s="39">
        <v>3538</v>
      </c>
      <c r="J84" s="39">
        <v>3805</v>
      </c>
      <c r="K84" s="39">
        <v>4178</v>
      </c>
      <c r="L84" s="39">
        <v>4399</v>
      </c>
      <c r="M84" s="39">
        <v>4968</v>
      </c>
      <c r="N84" s="39">
        <v>4985</v>
      </c>
      <c r="O84" s="39">
        <v>4913</v>
      </c>
      <c r="P84" s="39">
        <v>4519</v>
      </c>
      <c r="Q84" s="39">
        <v>5615</v>
      </c>
      <c r="R84" s="39">
        <v>6397</v>
      </c>
      <c r="S84" s="39">
        <v>5621</v>
      </c>
      <c r="T84" s="39">
        <v>4367</v>
      </c>
      <c r="U84" s="39">
        <v>3287</v>
      </c>
      <c r="V84" s="39">
        <v>1829</v>
      </c>
      <c r="W84" s="39">
        <v>1176</v>
      </c>
      <c r="X84" s="39">
        <v>356</v>
      </c>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c r="BE84" s="40"/>
      <c r="BF84" s="40"/>
      <c r="BG84" s="40"/>
    </row>
    <row r="85" spans="1:59" ht="24" customHeight="1">
      <c r="A85" s="38">
        <v>2033</v>
      </c>
      <c r="B85" s="38" t="s">
        <v>70</v>
      </c>
      <c r="C85" s="29" t="s">
        <v>71</v>
      </c>
      <c r="D85" s="39">
        <v>37471</v>
      </c>
      <c r="E85" s="39">
        <v>1476</v>
      </c>
      <c r="F85" s="39">
        <v>1590</v>
      </c>
      <c r="G85" s="39">
        <v>1695</v>
      </c>
      <c r="H85" s="39">
        <v>1735</v>
      </c>
      <c r="I85" s="39">
        <v>1790</v>
      </c>
      <c r="J85" s="39">
        <v>1920</v>
      </c>
      <c r="K85" s="39">
        <v>2078</v>
      </c>
      <c r="L85" s="39">
        <v>2216</v>
      </c>
      <c r="M85" s="39">
        <v>2442</v>
      </c>
      <c r="N85" s="39">
        <v>2556</v>
      </c>
      <c r="O85" s="39">
        <v>2483</v>
      </c>
      <c r="P85" s="39">
        <v>2265</v>
      </c>
      <c r="Q85" s="39">
        <v>2601</v>
      </c>
      <c r="R85" s="39">
        <v>3108</v>
      </c>
      <c r="S85" s="39">
        <v>2776</v>
      </c>
      <c r="T85" s="39">
        <v>2044</v>
      </c>
      <c r="U85" s="39">
        <v>1429</v>
      </c>
      <c r="V85" s="39">
        <v>731</v>
      </c>
      <c r="W85" s="39">
        <v>410</v>
      </c>
      <c r="X85" s="39">
        <v>126</v>
      </c>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c r="AX85" s="40"/>
      <c r="AY85" s="40"/>
      <c r="AZ85" s="40"/>
      <c r="BA85" s="40"/>
      <c r="BB85" s="40"/>
      <c r="BC85" s="40"/>
      <c r="BD85" s="40"/>
      <c r="BE85" s="40"/>
      <c r="BF85" s="40"/>
      <c r="BG85" s="40"/>
    </row>
    <row r="86" spans="1:59" ht="15.95" customHeight="1">
      <c r="A86" s="38" t="s">
        <v>70</v>
      </c>
      <c r="B86" s="38" t="s">
        <v>70</v>
      </c>
      <c r="C86" s="29" t="s">
        <v>73</v>
      </c>
      <c r="D86" s="39">
        <v>38902</v>
      </c>
      <c r="E86" s="39">
        <v>1398</v>
      </c>
      <c r="F86" s="39">
        <v>1506</v>
      </c>
      <c r="G86" s="39">
        <v>1604</v>
      </c>
      <c r="H86" s="39">
        <v>1651</v>
      </c>
      <c r="I86" s="39">
        <v>1726</v>
      </c>
      <c r="J86" s="39">
        <v>1863</v>
      </c>
      <c r="K86" s="39">
        <v>2020</v>
      </c>
      <c r="L86" s="39">
        <v>2157</v>
      </c>
      <c r="M86" s="39">
        <v>2372</v>
      </c>
      <c r="N86" s="39">
        <v>2492</v>
      </c>
      <c r="O86" s="39">
        <v>2465</v>
      </c>
      <c r="P86" s="39">
        <v>2277</v>
      </c>
      <c r="Q86" s="39">
        <v>2638</v>
      </c>
      <c r="R86" s="39">
        <v>3203</v>
      </c>
      <c r="S86" s="39">
        <v>3026</v>
      </c>
      <c r="T86" s="39">
        <v>2434</v>
      </c>
      <c r="U86" s="39">
        <v>1944</v>
      </c>
      <c r="V86" s="39">
        <v>1134</v>
      </c>
      <c r="W86" s="39">
        <v>735</v>
      </c>
      <c r="X86" s="39">
        <v>258</v>
      </c>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c r="AX86" s="40"/>
      <c r="AY86" s="40"/>
      <c r="AZ86" s="40"/>
      <c r="BA86" s="40"/>
      <c r="BB86" s="40"/>
      <c r="BC86" s="40"/>
      <c r="BD86" s="40"/>
      <c r="BE86" s="40"/>
      <c r="BF86" s="40"/>
      <c r="BG86" s="40"/>
    </row>
    <row r="87" spans="1:59" ht="15.95" customHeight="1">
      <c r="A87" s="38" t="s">
        <v>70</v>
      </c>
      <c r="B87" s="38" t="s">
        <v>70</v>
      </c>
      <c r="C87" s="29" t="s">
        <v>74</v>
      </c>
      <c r="D87" s="39">
        <v>76373</v>
      </c>
      <c r="E87" s="39">
        <v>2874</v>
      </c>
      <c r="F87" s="39">
        <v>3096</v>
      </c>
      <c r="G87" s="39">
        <v>3299</v>
      </c>
      <c r="H87" s="39">
        <v>3386</v>
      </c>
      <c r="I87" s="39">
        <v>3516</v>
      </c>
      <c r="J87" s="39">
        <v>3782</v>
      </c>
      <c r="K87" s="39">
        <v>4098</v>
      </c>
      <c r="L87" s="39">
        <v>4373</v>
      </c>
      <c r="M87" s="39">
        <v>4814</v>
      </c>
      <c r="N87" s="39">
        <v>5047</v>
      </c>
      <c r="O87" s="39">
        <v>4948</v>
      </c>
      <c r="P87" s="39">
        <v>4542</v>
      </c>
      <c r="Q87" s="39">
        <v>5239</v>
      </c>
      <c r="R87" s="39">
        <v>6311</v>
      </c>
      <c r="S87" s="39">
        <v>5802</v>
      </c>
      <c r="T87" s="39">
        <v>4478</v>
      </c>
      <c r="U87" s="39">
        <v>3373</v>
      </c>
      <c r="V87" s="39">
        <v>1864</v>
      </c>
      <c r="W87" s="39">
        <v>1145</v>
      </c>
      <c r="X87" s="39">
        <v>384</v>
      </c>
      <c r="Y87" s="40"/>
      <c r="Z87" s="40"/>
      <c r="AA87" s="40"/>
      <c r="AB87" s="40"/>
      <c r="AC87" s="40"/>
      <c r="AD87" s="40"/>
      <c r="AE87" s="40"/>
      <c r="AF87" s="40"/>
      <c r="AG87" s="40"/>
      <c r="AH87" s="40"/>
      <c r="AI87" s="40"/>
      <c r="AJ87" s="40"/>
      <c r="AK87" s="40"/>
      <c r="AL87" s="40"/>
      <c r="AM87" s="40"/>
      <c r="AN87" s="40"/>
      <c r="AO87" s="40"/>
      <c r="AP87" s="40"/>
      <c r="AQ87" s="40"/>
      <c r="AR87" s="40"/>
      <c r="AS87" s="40"/>
      <c r="AT87" s="40"/>
      <c r="AU87" s="40"/>
      <c r="AV87" s="40"/>
      <c r="AW87" s="40"/>
      <c r="AX87" s="40"/>
      <c r="AY87" s="40"/>
      <c r="AZ87" s="40"/>
      <c r="BA87" s="40"/>
      <c r="BB87" s="40"/>
      <c r="BC87" s="40"/>
      <c r="BD87" s="40"/>
      <c r="BE87" s="40"/>
      <c r="BF87" s="40"/>
      <c r="BG87" s="40"/>
    </row>
    <row r="88" spans="1:59" ht="24" customHeight="1">
      <c r="A88" s="38">
        <v>2034</v>
      </c>
      <c r="B88" s="38" t="s">
        <v>70</v>
      </c>
      <c r="C88" s="29" t="s">
        <v>71</v>
      </c>
      <c r="D88" s="39">
        <v>37296</v>
      </c>
      <c r="E88" s="39">
        <v>1458</v>
      </c>
      <c r="F88" s="39">
        <v>1568</v>
      </c>
      <c r="G88" s="39">
        <v>1681</v>
      </c>
      <c r="H88" s="39">
        <v>1736</v>
      </c>
      <c r="I88" s="39">
        <v>1790</v>
      </c>
      <c r="J88" s="39">
        <v>1899</v>
      </c>
      <c r="K88" s="39">
        <v>2044</v>
      </c>
      <c r="L88" s="39">
        <v>2210</v>
      </c>
      <c r="M88" s="39">
        <v>2363</v>
      </c>
      <c r="N88" s="39">
        <v>2580</v>
      </c>
      <c r="O88" s="39">
        <v>2492</v>
      </c>
      <c r="P88" s="39">
        <v>2288</v>
      </c>
      <c r="Q88" s="39">
        <v>2433</v>
      </c>
      <c r="R88" s="39">
        <v>3034</v>
      </c>
      <c r="S88" s="39">
        <v>2847</v>
      </c>
      <c r="T88" s="39">
        <v>2115</v>
      </c>
      <c r="U88" s="39">
        <v>1457</v>
      </c>
      <c r="V88" s="39">
        <v>768</v>
      </c>
      <c r="W88" s="39">
        <v>398</v>
      </c>
      <c r="X88" s="39">
        <v>137</v>
      </c>
      <c r="Y88" s="40"/>
      <c r="Z88" s="40"/>
      <c r="AA88" s="40"/>
      <c r="AB88" s="40"/>
      <c r="AC88" s="40"/>
      <c r="AD88" s="40"/>
      <c r="AE88" s="40"/>
      <c r="AF88" s="40"/>
      <c r="AG88" s="40"/>
      <c r="AH88" s="40"/>
      <c r="AI88" s="40"/>
      <c r="AJ88" s="40"/>
      <c r="AK88" s="40"/>
      <c r="AL88" s="40"/>
      <c r="AM88" s="40"/>
      <c r="AN88" s="40"/>
      <c r="AO88" s="40"/>
      <c r="AP88" s="40"/>
      <c r="AQ88" s="40"/>
      <c r="AR88" s="40"/>
      <c r="AS88" s="40"/>
      <c r="AT88" s="40"/>
      <c r="AU88" s="40"/>
      <c r="AV88" s="40"/>
      <c r="AW88" s="40"/>
      <c r="AX88" s="40"/>
      <c r="AY88" s="40"/>
      <c r="AZ88" s="40"/>
      <c r="BA88" s="40"/>
      <c r="BB88" s="40"/>
      <c r="BC88" s="40"/>
      <c r="BD88" s="40"/>
      <c r="BE88" s="40"/>
      <c r="BF88" s="40"/>
      <c r="BG88" s="40"/>
    </row>
    <row r="89" spans="1:59" ht="15.95" customHeight="1">
      <c r="A89" s="38" t="s">
        <v>70</v>
      </c>
      <c r="B89" s="38" t="s">
        <v>70</v>
      </c>
      <c r="C89" s="29" t="s">
        <v>73</v>
      </c>
      <c r="D89" s="39">
        <v>38736</v>
      </c>
      <c r="E89" s="39">
        <v>1381</v>
      </c>
      <c r="F89" s="39">
        <v>1484</v>
      </c>
      <c r="G89" s="39">
        <v>1591</v>
      </c>
      <c r="H89" s="39">
        <v>1652</v>
      </c>
      <c r="I89" s="39">
        <v>1726</v>
      </c>
      <c r="J89" s="39">
        <v>1842</v>
      </c>
      <c r="K89" s="39">
        <v>1989</v>
      </c>
      <c r="L89" s="39">
        <v>2150</v>
      </c>
      <c r="M89" s="39">
        <v>2297</v>
      </c>
      <c r="N89" s="39">
        <v>2512</v>
      </c>
      <c r="O89" s="39">
        <v>2469</v>
      </c>
      <c r="P89" s="39">
        <v>2300</v>
      </c>
      <c r="Q89" s="39">
        <v>2479</v>
      </c>
      <c r="R89" s="39">
        <v>3128</v>
      </c>
      <c r="S89" s="39">
        <v>3089</v>
      </c>
      <c r="T89" s="39">
        <v>2501</v>
      </c>
      <c r="U89" s="39">
        <v>1977</v>
      </c>
      <c r="V89" s="39">
        <v>1181</v>
      </c>
      <c r="W89" s="39">
        <v>709</v>
      </c>
      <c r="X89" s="39">
        <v>278</v>
      </c>
      <c r="Y89" s="40"/>
      <c r="Z89" s="40"/>
      <c r="AA89" s="40"/>
      <c r="AB89" s="40"/>
      <c r="AC89" s="40"/>
      <c r="AD89" s="40"/>
      <c r="AE89" s="40"/>
      <c r="AF89" s="40"/>
      <c r="AG89" s="40"/>
      <c r="AH89" s="40"/>
      <c r="AI89" s="40"/>
      <c r="AJ89" s="40"/>
      <c r="AK89" s="40"/>
      <c r="AL89" s="40"/>
      <c r="AM89" s="40"/>
      <c r="AN89" s="40"/>
      <c r="AO89" s="40"/>
      <c r="AP89" s="40"/>
      <c r="AQ89" s="40"/>
      <c r="AR89" s="40"/>
      <c r="AS89" s="40"/>
      <c r="AT89" s="40"/>
      <c r="AU89" s="40"/>
      <c r="AV89" s="40"/>
      <c r="AW89" s="40"/>
      <c r="AX89" s="40"/>
      <c r="AY89" s="40"/>
      <c r="AZ89" s="40"/>
      <c r="BA89" s="40"/>
      <c r="BB89" s="40"/>
      <c r="BC89" s="40"/>
      <c r="BD89" s="40"/>
      <c r="BE89" s="40"/>
      <c r="BF89" s="40"/>
      <c r="BG89" s="40"/>
    </row>
    <row r="90" spans="1:59" ht="15.95" customHeight="1">
      <c r="A90" s="38" t="s">
        <v>70</v>
      </c>
      <c r="B90" s="38" t="s">
        <v>70</v>
      </c>
      <c r="C90" s="29" t="s">
        <v>74</v>
      </c>
      <c r="D90" s="39">
        <v>76033</v>
      </c>
      <c r="E90" s="39">
        <v>2839</v>
      </c>
      <c r="F90" s="39">
        <v>3052</v>
      </c>
      <c r="G90" s="39">
        <v>3272</v>
      </c>
      <c r="H90" s="39">
        <v>3388</v>
      </c>
      <c r="I90" s="39">
        <v>3515</v>
      </c>
      <c r="J90" s="39">
        <v>3741</v>
      </c>
      <c r="K90" s="39">
        <v>4034</v>
      </c>
      <c r="L90" s="39">
        <v>4360</v>
      </c>
      <c r="M90" s="39">
        <v>4660</v>
      </c>
      <c r="N90" s="39">
        <v>5091</v>
      </c>
      <c r="O90" s="39">
        <v>4961</v>
      </c>
      <c r="P90" s="39">
        <v>4588</v>
      </c>
      <c r="Q90" s="39">
        <v>4913</v>
      </c>
      <c r="R90" s="39">
        <v>6163</v>
      </c>
      <c r="S90" s="39">
        <v>5936</v>
      </c>
      <c r="T90" s="39">
        <v>4617</v>
      </c>
      <c r="U90" s="39">
        <v>3434</v>
      </c>
      <c r="V90" s="39">
        <v>1949</v>
      </c>
      <c r="W90" s="39">
        <v>1107</v>
      </c>
      <c r="X90" s="39">
        <v>415</v>
      </c>
      <c r="Y90" s="40"/>
      <c r="Z90" s="40"/>
      <c r="AA90" s="40"/>
      <c r="AB90" s="40"/>
      <c r="AC90" s="40"/>
      <c r="AD90" s="40"/>
      <c r="AE90" s="40"/>
      <c r="AF90" s="40"/>
      <c r="AG90" s="40"/>
      <c r="AH90" s="40"/>
      <c r="AI90" s="40"/>
      <c r="AJ90" s="40"/>
      <c r="AK90" s="40"/>
      <c r="AL90" s="40"/>
      <c r="AM90" s="40"/>
      <c r="AN90" s="40"/>
      <c r="AO90" s="40"/>
      <c r="AP90" s="40"/>
      <c r="AQ90" s="40"/>
      <c r="AR90" s="40"/>
      <c r="AS90" s="40"/>
      <c r="AT90" s="40"/>
      <c r="AU90" s="40"/>
      <c r="AV90" s="40"/>
      <c r="AW90" s="40"/>
      <c r="AX90" s="40"/>
      <c r="AY90" s="40"/>
      <c r="AZ90" s="40"/>
      <c r="BA90" s="40"/>
      <c r="BB90" s="40"/>
      <c r="BC90" s="40"/>
      <c r="BD90" s="40"/>
      <c r="BE90" s="40"/>
      <c r="BF90" s="40"/>
      <c r="BG90" s="40"/>
    </row>
    <row r="91" spans="1:59" ht="24" customHeight="1">
      <c r="A91" s="38">
        <v>2035</v>
      </c>
      <c r="B91" s="38" t="s">
        <v>70</v>
      </c>
      <c r="C91" s="29" t="s">
        <v>71</v>
      </c>
      <c r="D91" s="39">
        <v>37117</v>
      </c>
      <c r="E91" s="39">
        <v>1441</v>
      </c>
      <c r="F91" s="39">
        <v>1545</v>
      </c>
      <c r="G91" s="39">
        <v>1663</v>
      </c>
      <c r="H91" s="39">
        <v>1735</v>
      </c>
      <c r="I91" s="39">
        <v>1791</v>
      </c>
      <c r="J91" s="39">
        <v>1886</v>
      </c>
      <c r="K91" s="39">
        <v>2005</v>
      </c>
      <c r="L91" s="39">
        <v>2206</v>
      </c>
      <c r="M91" s="39">
        <v>2272</v>
      </c>
      <c r="N91" s="39">
        <v>2606</v>
      </c>
      <c r="O91" s="39">
        <v>2479</v>
      </c>
      <c r="P91" s="39">
        <v>2341</v>
      </c>
      <c r="Q91" s="39">
        <v>2304</v>
      </c>
      <c r="R91" s="39">
        <v>2929</v>
      </c>
      <c r="S91" s="39">
        <v>2892</v>
      </c>
      <c r="T91" s="39">
        <v>2193</v>
      </c>
      <c r="U91" s="39">
        <v>1485</v>
      </c>
      <c r="V91" s="39">
        <v>836</v>
      </c>
      <c r="W91" s="39">
        <v>361</v>
      </c>
      <c r="X91" s="39">
        <v>147</v>
      </c>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c r="AX91" s="40"/>
      <c r="AY91" s="40"/>
      <c r="AZ91" s="40"/>
      <c r="BA91" s="40"/>
      <c r="BB91" s="40"/>
      <c r="BC91" s="40"/>
      <c r="BD91" s="40"/>
      <c r="BE91" s="40"/>
      <c r="BF91" s="40"/>
      <c r="BG91" s="40"/>
    </row>
    <row r="92" spans="1:59" ht="15.95" customHeight="1">
      <c r="A92" s="38" t="s">
        <v>72</v>
      </c>
      <c r="B92" s="38" t="s">
        <v>70</v>
      </c>
      <c r="C92" s="29" t="s">
        <v>73</v>
      </c>
      <c r="D92" s="39">
        <v>38568</v>
      </c>
      <c r="E92" s="39">
        <v>1365</v>
      </c>
      <c r="F92" s="39">
        <v>1463</v>
      </c>
      <c r="G92" s="39">
        <v>1574</v>
      </c>
      <c r="H92" s="39">
        <v>1651</v>
      </c>
      <c r="I92" s="39">
        <v>1727</v>
      </c>
      <c r="J92" s="39">
        <v>1829</v>
      </c>
      <c r="K92" s="39">
        <v>1949</v>
      </c>
      <c r="L92" s="39">
        <v>2148</v>
      </c>
      <c r="M92" s="39">
        <v>2214</v>
      </c>
      <c r="N92" s="39">
        <v>2533</v>
      </c>
      <c r="O92" s="39">
        <v>2451</v>
      </c>
      <c r="P92" s="39">
        <v>2355</v>
      </c>
      <c r="Q92" s="39">
        <v>2353</v>
      </c>
      <c r="R92" s="39">
        <v>3028</v>
      </c>
      <c r="S92" s="39">
        <v>3121</v>
      </c>
      <c r="T92" s="39">
        <v>2582</v>
      </c>
      <c r="U92" s="39">
        <v>2001</v>
      </c>
      <c r="V92" s="39">
        <v>1285</v>
      </c>
      <c r="W92" s="39">
        <v>642</v>
      </c>
      <c r="X92" s="39">
        <v>296</v>
      </c>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c r="AX92" s="40"/>
      <c r="AY92" s="40"/>
      <c r="AZ92" s="40"/>
      <c r="BA92" s="40"/>
      <c r="BB92" s="40"/>
      <c r="BC92" s="40"/>
      <c r="BD92" s="40"/>
      <c r="BE92" s="40"/>
      <c r="BF92" s="40"/>
      <c r="BG92" s="40"/>
    </row>
    <row r="93" spans="1:59" ht="15.95" customHeight="1">
      <c r="A93" s="38" t="s">
        <v>72</v>
      </c>
      <c r="B93" s="38" t="s">
        <v>70</v>
      </c>
      <c r="C93" s="29" t="s">
        <v>74</v>
      </c>
      <c r="D93" s="39">
        <v>75686</v>
      </c>
      <c r="E93" s="39">
        <v>2806</v>
      </c>
      <c r="F93" s="39">
        <v>3008</v>
      </c>
      <c r="G93" s="39">
        <v>3237</v>
      </c>
      <c r="H93" s="39">
        <v>3387</v>
      </c>
      <c r="I93" s="39">
        <v>3518</v>
      </c>
      <c r="J93" s="39">
        <v>3716</v>
      </c>
      <c r="K93" s="39">
        <v>3954</v>
      </c>
      <c r="L93" s="39">
        <v>4354</v>
      </c>
      <c r="M93" s="39">
        <v>4487</v>
      </c>
      <c r="N93" s="39">
        <v>5139</v>
      </c>
      <c r="O93" s="39">
        <v>4930</v>
      </c>
      <c r="P93" s="39">
        <v>4696</v>
      </c>
      <c r="Q93" s="39">
        <v>4657</v>
      </c>
      <c r="R93" s="39">
        <v>5957</v>
      </c>
      <c r="S93" s="39">
        <v>6013</v>
      </c>
      <c r="T93" s="39">
        <v>4775</v>
      </c>
      <c r="U93" s="39">
        <v>3486</v>
      </c>
      <c r="V93" s="39">
        <v>2121</v>
      </c>
      <c r="W93" s="39">
        <v>1003</v>
      </c>
      <c r="X93" s="39">
        <v>444</v>
      </c>
      <c r="Y93" s="40"/>
      <c r="Z93" s="40"/>
      <c r="AA93" s="40"/>
      <c r="AB93" s="40"/>
      <c r="AC93" s="40"/>
      <c r="AD93" s="40"/>
      <c r="AE93" s="40"/>
      <c r="AF93" s="40"/>
      <c r="AG93" s="40"/>
      <c r="AH93" s="40"/>
      <c r="AI93" s="40"/>
      <c r="AJ93" s="40"/>
      <c r="AK93" s="40"/>
      <c r="AL93" s="40"/>
      <c r="AM93" s="40"/>
      <c r="AN93" s="40"/>
      <c r="AO93" s="40"/>
      <c r="AP93" s="40"/>
      <c r="AQ93" s="40"/>
      <c r="AR93" s="40"/>
      <c r="AS93" s="40"/>
      <c r="AT93" s="40"/>
      <c r="AU93" s="40"/>
      <c r="AV93" s="40"/>
      <c r="AW93" s="40"/>
      <c r="AX93" s="40"/>
      <c r="AY93" s="40"/>
      <c r="AZ93" s="40"/>
      <c r="BA93" s="40"/>
      <c r="BB93" s="40"/>
      <c r="BC93" s="40"/>
      <c r="BD93" s="40"/>
      <c r="BE93" s="40"/>
      <c r="BF93" s="40"/>
      <c r="BG93" s="40"/>
    </row>
    <row r="94" spans="1:59" ht="24" customHeight="1">
      <c r="A94" s="38">
        <v>2036</v>
      </c>
      <c r="B94" s="38" t="s">
        <v>70</v>
      </c>
      <c r="C94" s="29" t="s">
        <v>71</v>
      </c>
      <c r="D94" s="39">
        <v>36934</v>
      </c>
      <c r="E94" s="39">
        <v>1425</v>
      </c>
      <c r="F94" s="39">
        <v>1524</v>
      </c>
      <c r="G94" s="39">
        <v>1643</v>
      </c>
      <c r="H94" s="39">
        <v>1732</v>
      </c>
      <c r="I94" s="39">
        <v>1794</v>
      </c>
      <c r="J94" s="39">
        <v>1879</v>
      </c>
      <c r="K94" s="39">
        <v>1976</v>
      </c>
      <c r="L94" s="39">
        <v>2173</v>
      </c>
      <c r="M94" s="39">
        <v>2239</v>
      </c>
      <c r="N94" s="39">
        <v>2572</v>
      </c>
      <c r="O94" s="39">
        <v>2485</v>
      </c>
      <c r="P94" s="39">
        <v>2380</v>
      </c>
      <c r="Q94" s="39">
        <v>2211</v>
      </c>
      <c r="R94" s="39">
        <v>2806</v>
      </c>
      <c r="S94" s="39">
        <v>2915</v>
      </c>
      <c r="T94" s="39">
        <v>2272</v>
      </c>
      <c r="U94" s="39">
        <v>1526</v>
      </c>
      <c r="V94" s="39">
        <v>886</v>
      </c>
      <c r="W94" s="39">
        <v>344</v>
      </c>
      <c r="X94" s="39">
        <v>154</v>
      </c>
      <c r="Y94" s="40"/>
      <c r="Z94" s="40"/>
      <c r="AA94" s="40"/>
      <c r="AB94" s="40"/>
      <c r="AC94" s="40"/>
      <c r="AD94" s="40"/>
      <c r="AE94" s="40"/>
      <c r="AF94" s="40"/>
      <c r="AG94" s="40"/>
      <c r="AH94" s="40"/>
      <c r="AI94" s="40"/>
      <c r="AJ94" s="40"/>
      <c r="AK94" s="40"/>
      <c r="AL94" s="40"/>
      <c r="AM94" s="40"/>
      <c r="AN94" s="40"/>
      <c r="AO94" s="40"/>
      <c r="AP94" s="40"/>
      <c r="AQ94" s="40"/>
      <c r="AR94" s="40"/>
      <c r="AS94" s="40"/>
      <c r="AT94" s="40"/>
      <c r="AU94" s="40"/>
      <c r="AV94" s="40"/>
      <c r="AW94" s="40"/>
      <c r="AX94" s="40"/>
      <c r="AY94" s="40"/>
      <c r="AZ94" s="40"/>
      <c r="BA94" s="40"/>
      <c r="BB94" s="40"/>
      <c r="BC94" s="40"/>
      <c r="BD94" s="40"/>
      <c r="BE94" s="40"/>
      <c r="BF94" s="40"/>
      <c r="BG94" s="40"/>
    </row>
    <row r="95" spans="1:59" ht="15.95" customHeight="1">
      <c r="A95" s="38" t="s">
        <v>70</v>
      </c>
      <c r="B95" s="38" t="s">
        <v>70</v>
      </c>
      <c r="C95" s="29" t="s">
        <v>73</v>
      </c>
      <c r="D95" s="39">
        <v>38397</v>
      </c>
      <c r="E95" s="39">
        <v>1349</v>
      </c>
      <c r="F95" s="39">
        <v>1442</v>
      </c>
      <c r="G95" s="39">
        <v>1555</v>
      </c>
      <c r="H95" s="39">
        <v>1648</v>
      </c>
      <c r="I95" s="39">
        <v>1729</v>
      </c>
      <c r="J95" s="39">
        <v>1822</v>
      </c>
      <c r="K95" s="39">
        <v>1920</v>
      </c>
      <c r="L95" s="39">
        <v>2118</v>
      </c>
      <c r="M95" s="39">
        <v>2183</v>
      </c>
      <c r="N95" s="39">
        <v>2499</v>
      </c>
      <c r="O95" s="39">
        <v>2450</v>
      </c>
      <c r="P95" s="39">
        <v>2394</v>
      </c>
      <c r="Q95" s="39">
        <v>2263</v>
      </c>
      <c r="R95" s="39">
        <v>2907</v>
      </c>
      <c r="S95" s="39">
        <v>3136</v>
      </c>
      <c r="T95" s="39">
        <v>2667</v>
      </c>
      <c r="U95" s="39">
        <v>2038</v>
      </c>
      <c r="V95" s="39">
        <v>1363</v>
      </c>
      <c r="W95" s="39">
        <v>608</v>
      </c>
      <c r="X95" s="39">
        <v>307</v>
      </c>
      <c r="Y95" s="40"/>
      <c r="Z95" s="40"/>
      <c r="AA95" s="40"/>
      <c r="AB95" s="40"/>
      <c r="AC95" s="40"/>
      <c r="AD95" s="40"/>
      <c r="AE95" s="40"/>
      <c r="AF95" s="40"/>
      <c r="AG95" s="40"/>
      <c r="AH95" s="40"/>
      <c r="AI95" s="40"/>
      <c r="AJ95" s="40"/>
      <c r="AK95" s="40"/>
      <c r="AL95" s="40"/>
      <c r="AM95" s="40"/>
      <c r="AN95" s="40"/>
      <c r="AO95" s="40"/>
      <c r="AP95" s="40"/>
      <c r="AQ95" s="40"/>
      <c r="AR95" s="40"/>
      <c r="AS95" s="40"/>
      <c r="AT95" s="40"/>
      <c r="AU95" s="40"/>
      <c r="AV95" s="40"/>
      <c r="AW95" s="40"/>
      <c r="AX95" s="40"/>
      <c r="AY95" s="40"/>
      <c r="AZ95" s="40"/>
      <c r="BA95" s="40"/>
      <c r="BB95" s="40"/>
      <c r="BC95" s="40"/>
      <c r="BD95" s="40"/>
      <c r="BE95" s="40"/>
      <c r="BF95" s="40"/>
      <c r="BG95" s="40"/>
    </row>
    <row r="96" spans="1:59" ht="15.95" customHeight="1">
      <c r="A96" s="38" t="s">
        <v>70</v>
      </c>
      <c r="B96" s="38" t="s">
        <v>70</v>
      </c>
      <c r="C96" s="29" t="s">
        <v>74</v>
      </c>
      <c r="D96" s="39">
        <v>75331</v>
      </c>
      <c r="E96" s="39">
        <v>2774</v>
      </c>
      <c r="F96" s="39">
        <v>2966</v>
      </c>
      <c r="G96" s="39">
        <v>3199</v>
      </c>
      <c r="H96" s="39">
        <v>3379</v>
      </c>
      <c r="I96" s="39">
        <v>3523</v>
      </c>
      <c r="J96" s="39">
        <v>3701</v>
      </c>
      <c r="K96" s="39">
        <v>3895</v>
      </c>
      <c r="L96" s="39">
        <v>4291</v>
      </c>
      <c r="M96" s="39">
        <v>4423</v>
      </c>
      <c r="N96" s="39">
        <v>5071</v>
      </c>
      <c r="O96" s="39">
        <v>4935</v>
      </c>
      <c r="P96" s="39">
        <v>4773</v>
      </c>
      <c r="Q96" s="39">
        <v>4474</v>
      </c>
      <c r="R96" s="39">
        <v>5713</v>
      </c>
      <c r="S96" s="39">
        <v>6051</v>
      </c>
      <c r="T96" s="39">
        <v>4938</v>
      </c>
      <c r="U96" s="39">
        <v>3564</v>
      </c>
      <c r="V96" s="39">
        <v>2248</v>
      </c>
      <c r="W96" s="39">
        <v>951</v>
      </c>
      <c r="X96" s="39">
        <v>460</v>
      </c>
      <c r="Y96" s="40"/>
      <c r="Z96" s="40"/>
      <c r="AA96" s="40"/>
      <c r="AB96" s="40"/>
      <c r="AC96" s="40"/>
      <c r="AD96" s="40"/>
      <c r="AE96" s="40"/>
      <c r="AF96" s="40"/>
      <c r="AG96" s="40"/>
      <c r="AH96" s="40"/>
      <c r="AI96" s="40"/>
      <c r="AJ96" s="40"/>
      <c r="AK96" s="40"/>
      <c r="AL96" s="40"/>
      <c r="AM96" s="40"/>
      <c r="AN96" s="40"/>
      <c r="AO96" s="40"/>
      <c r="AP96" s="40"/>
      <c r="AQ96" s="40"/>
      <c r="AR96" s="40"/>
      <c r="AS96" s="40"/>
      <c r="AT96" s="40"/>
      <c r="AU96" s="40"/>
      <c r="AV96" s="40"/>
      <c r="AW96" s="40"/>
      <c r="AX96" s="40"/>
      <c r="AY96" s="40"/>
      <c r="AZ96" s="40"/>
      <c r="BA96" s="40"/>
      <c r="BB96" s="40"/>
      <c r="BC96" s="40"/>
      <c r="BD96" s="40"/>
      <c r="BE96" s="40"/>
      <c r="BF96" s="40"/>
      <c r="BG96" s="40"/>
    </row>
    <row r="97" spans="1:59" ht="24" customHeight="1">
      <c r="A97" s="38">
        <v>2037</v>
      </c>
      <c r="B97" s="38" t="s">
        <v>70</v>
      </c>
      <c r="C97" s="29" t="s">
        <v>71</v>
      </c>
      <c r="D97" s="39">
        <v>36745</v>
      </c>
      <c r="E97" s="39">
        <v>1409</v>
      </c>
      <c r="F97" s="39">
        <v>1503</v>
      </c>
      <c r="G97" s="39">
        <v>1622</v>
      </c>
      <c r="H97" s="39">
        <v>1724</v>
      </c>
      <c r="I97" s="39">
        <v>1797</v>
      </c>
      <c r="J97" s="39">
        <v>1865</v>
      </c>
      <c r="K97" s="39">
        <v>1961</v>
      </c>
      <c r="L97" s="39">
        <v>2126</v>
      </c>
      <c r="M97" s="39">
        <v>2230</v>
      </c>
      <c r="N97" s="39">
        <v>2513</v>
      </c>
      <c r="O97" s="39">
        <v>2497</v>
      </c>
      <c r="P97" s="39">
        <v>2416</v>
      </c>
      <c r="Q97" s="39">
        <v>2176</v>
      </c>
      <c r="R97" s="39">
        <v>2651</v>
      </c>
      <c r="S97" s="39">
        <v>2912</v>
      </c>
      <c r="T97" s="39">
        <v>2349</v>
      </c>
      <c r="U97" s="39">
        <v>1570</v>
      </c>
      <c r="V97" s="39">
        <v>922</v>
      </c>
      <c r="W97" s="39">
        <v>352</v>
      </c>
      <c r="X97" s="39">
        <v>151</v>
      </c>
      <c r="Y97" s="40"/>
      <c r="Z97" s="40"/>
      <c r="AA97" s="40"/>
      <c r="AB97" s="40"/>
      <c r="AC97" s="40"/>
      <c r="AD97" s="40"/>
      <c r="AE97" s="40"/>
      <c r="AF97" s="40"/>
      <c r="AG97" s="40"/>
      <c r="AH97" s="40"/>
      <c r="AI97" s="40"/>
      <c r="AJ97" s="40"/>
      <c r="AK97" s="40"/>
      <c r="AL97" s="40"/>
      <c r="AM97" s="40"/>
      <c r="AN97" s="40"/>
      <c r="AO97" s="40"/>
      <c r="AP97" s="40"/>
      <c r="AQ97" s="40"/>
      <c r="AR97" s="40"/>
      <c r="AS97" s="40"/>
      <c r="AT97" s="40"/>
      <c r="AU97" s="40"/>
      <c r="AV97" s="40"/>
      <c r="AW97" s="40"/>
      <c r="AX97" s="40"/>
      <c r="AY97" s="40"/>
      <c r="AZ97" s="40"/>
      <c r="BA97" s="40"/>
      <c r="BB97" s="40"/>
      <c r="BC97" s="40"/>
      <c r="BD97" s="40"/>
      <c r="BE97" s="40"/>
      <c r="BF97" s="40"/>
      <c r="BG97" s="40"/>
    </row>
    <row r="98" spans="1:59" ht="15.95" customHeight="1">
      <c r="A98" s="38" t="s">
        <v>70</v>
      </c>
      <c r="B98" s="38" t="s">
        <v>70</v>
      </c>
      <c r="C98" s="29" t="s">
        <v>73</v>
      </c>
      <c r="D98" s="39">
        <v>38224</v>
      </c>
      <c r="E98" s="39">
        <v>1334</v>
      </c>
      <c r="F98" s="39">
        <v>1423</v>
      </c>
      <c r="G98" s="39">
        <v>1535</v>
      </c>
      <c r="H98" s="39">
        <v>1641</v>
      </c>
      <c r="I98" s="39">
        <v>1732</v>
      </c>
      <c r="J98" s="39">
        <v>1809</v>
      </c>
      <c r="K98" s="39">
        <v>1904</v>
      </c>
      <c r="L98" s="39">
        <v>2072</v>
      </c>
      <c r="M98" s="39">
        <v>2174</v>
      </c>
      <c r="N98" s="39">
        <v>2446</v>
      </c>
      <c r="O98" s="39">
        <v>2455</v>
      </c>
      <c r="P98" s="39">
        <v>2426</v>
      </c>
      <c r="Q98" s="39">
        <v>2229</v>
      </c>
      <c r="R98" s="39">
        <v>2754</v>
      </c>
      <c r="S98" s="39">
        <v>3129</v>
      </c>
      <c r="T98" s="39">
        <v>2746</v>
      </c>
      <c r="U98" s="39">
        <v>2078</v>
      </c>
      <c r="V98" s="39">
        <v>1419</v>
      </c>
      <c r="W98" s="39">
        <v>618</v>
      </c>
      <c r="X98" s="39">
        <v>300</v>
      </c>
      <c r="Y98" s="40"/>
      <c r="Z98" s="40"/>
      <c r="AA98" s="40"/>
      <c r="AB98" s="40"/>
      <c r="AC98" s="40"/>
      <c r="AD98" s="40"/>
      <c r="AE98" s="40"/>
      <c r="AF98" s="40"/>
      <c r="AG98" s="40"/>
      <c r="AH98" s="40"/>
      <c r="AI98" s="40"/>
      <c r="AJ98" s="40"/>
      <c r="AK98" s="40"/>
      <c r="AL98" s="40"/>
      <c r="AM98" s="40"/>
      <c r="AN98" s="40"/>
      <c r="AO98" s="40"/>
      <c r="AP98" s="40"/>
      <c r="AQ98" s="40"/>
      <c r="AR98" s="40"/>
      <c r="AS98" s="40"/>
      <c r="AT98" s="40"/>
      <c r="AU98" s="40"/>
      <c r="AV98" s="40"/>
      <c r="AW98" s="40"/>
      <c r="AX98" s="40"/>
      <c r="AY98" s="40"/>
      <c r="AZ98" s="40"/>
      <c r="BA98" s="40"/>
      <c r="BB98" s="40"/>
      <c r="BC98" s="40"/>
      <c r="BD98" s="40"/>
      <c r="BE98" s="40"/>
      <c r="BF98" s="40"/>
      <c r="BG98" s="40"/>
    </row>
    <row r="99" spans="1:59" ht="15.95" customHeight="1">
      <c r="A99" s="38" t="s">
        <v>70</v>
      </c>
      <c r="B99" s="38" t="s">
        <v>70</v>
      </c>
      <c r="C99" s="29" t="s">
        <v>74</v>
      </c>
      <c r="D99" s="39">
        <v>74969</v>
      </c>
      <c r="E99" s="39">
        <v>2743</v>
      </c>
      <c r="F99" s="39">
        <v>2927</v>
      </c>
      <c r="G99" s="39">
        <v>3157</v>
      </c>
      <c r="H99" s="39">
        <v>3365</v>
      </c>
      <c r="I99" s="39">
        <v>3528</v>
      </c>
      <c r="J99" s="39">
        <v>3675</v>
      </c>
      <c r="K99" s="39">
        <v>3865</v>
      </c>
      <c r="L99" s="39">
        <v>4198</v>
      </c>
      <c r="M99" s="39">
        <v>4403</v>
      </c>
      <c r="N99" s="39">
        <v>4959</v>
      </c>
      <c r="O99" s="39">
        <v>4951</v>
      </c>
      <c r="P99" s="39">
        <v>4842</v>
      </c>
      <c r="Q99" s="39">
        <v>4405</v>
      </c>
      <c r="R99" s="39">
        <v>5405</v>
      </c>
      <c r="S99" s="39">
        <v>6040</v>
      </c>
      <c r="T99" s="39">
        <v>5095</v>
      </c>
      <c r="U99" s="39">
        <v>3649</v>
      </c>
      <c r="V99" s="39">
        <v>2341</v>
      </c>
      <c r="W99" s="39">
        <v>969</v>
      </c>
      <c r="X99" s="39">
        <v>451</v>
      </c>
      <c r="Y99" s="40"/>
      <c r="Z99" s="40"/>
      <c r="AA99" s="40"/>
      <c r="AB99" s="40"/>
      <c r="AC99" s="40"/>
      <c r="AD99" s="40"/>
      <c r="AE99" s="40"/>
      <c r="AF99" s="40"/>
      <c r="AG99" s="40"/>
      <c r="AH99" s="40"/>
      <c r="AI99" s="40"/>
      <c r="AJ99" s="40"/>
      <c r="AK99" s="40"/>
      <c r="AL99" s="40"/>
      <c r="AM99" s="40"/>
      <c r="AN99" s="40"/>
      <c r="AO99" s="40"/>
      <c r="AP99" s="40"/>
      <c r="AQ99" s="40"/>
      <c r="AR99" s="40"/>
      <c r="AS99" s="40"/>
      <c r="AT99" s="40"/>
      <c r="AU99" s="40"/>
      <c r="AV99" s="40"/>
      <c r="AW99" s="40"/>
      <c r="AX99" s="40"/>
      <c r="AY99" s="40"/>
      <c r="AZ99" s="40"/>
      <c r="BA99" s="40"/>
      <c r="BB99" s="40"/>
      <c r="BC99" s="40"/>
      <c r="BD99" s="40"/>
      <c r="BE99" s="40"/>
      <c r="BF99" s="40"/>
      <c r="BG99" s="40"/>
    </row>
    <row r="100" spans="1:59" ht="24" customHeight="1">
      <c r="A100" s="38">
        <v>2038</v>
      </c>
      <c r="B100" s="38" t="s">
        <v>70</v>
      </c>
      <c r="C100" s="29" t="s">
        <v>71</v>
      </c>
      <c r="D100" s="39">
        <v>36552</v>
      </c>
      <c r="E100" s="39">
        <v>1394</v>
      </c>
      <c r="F100" s="39">
        <v>1484</v>
      </c>
      <c r="G100" s="39">
        <v>1599</v>
      </c>
      <c r="H100" s="39">
        <v>1714</v>
      </c>
      <c r="I100" s="39">
        <v>1799</v>
      </c>
      <c r="J100" s="39">
        <v>1855</v>
      </c>
      <c r="K100" s="39">
        <v>1949</v>
      </c>
      <c r="L100" s="39">
        <v>2086</v>
      </c>
      <c r="M100" s="39">
        <v>2216</v>
      </c>
      <c r="N100" s="39">
        <v>2434</v>
      </c>
      <c r="O100" s="39">
        <v>2531</v>
      </c>
      <c r="P100" s="39">
        <v>2435</v>
      </c>
      <c r="Q100" s="39">
        <v>2189</v>
      </c>
      <c r="R100" s="39">
        <v>2470</v>
      </c>
      <c r="S100" s="39">
        <v>2875</v>
      </c>
      <c r="T100" s="39">
        <v>2434</v>
      </c>
      <c r="U100" s="39">
        <v>1622</v>
      </c>
      <c r="V100" s="39">
        <v>948</v>
      </c>
      <c r="W100" s="39">
        <v>366</v>
      </c>
      <c r="X100" s="39">
        <v>151</v>
      </c>
      <c r="Y100" s="40"/>
      <c r="Z100" s="40"/>
      <c r="AA100" s="40"/>
      <c r="AB100" s="40"/>
      <c r="AC100" s="40"/>
      <c r="AD100" s="40"/>
      <c r="AE100" s="40"/>
      <c r="AF100" s="40"/>
      <c r="AG100" s="40"/>
      <c r="AH100" s="40"/>
      <c r="AI100" s="40"/>
      <c r="AJ100" s="40"/>
      <c r="AK100" s="40"/>
      <c r="AL100" s="40"/>
      <c r="AM100" s="40"/>
      <c r="AN100" s="40"/>
      <c r="AO100" s="40"/>
      <c r="AP100" s="40"/>
      <c r="AQ100" s="40"/>
      <c r="AR100" s="40"/>
      <c r="AS100" s="40"/>
      <c r="AT100" s="40"/>
      <c r="AU100" s="40"/>
      <c r="AV100" s="40"/>
      <c r="AW100" s="40"/>
      <c r="AX100" s="40"/>
      <c r="AY100" s="40"/>
      <c r="AZ100" s="40"/>
      <c r="BA100" s="40"/>
      <c r="BB100" s="40"/>
      <c r="BC100" s="40"/>
      <c r="BD100" s="40"/>
      <c r="BE100" s="40"/>
      <c r="BF100" s="40"/>
      <c r="BG100" s="40"/>
    </row>
    <row r="101" spans="1:59" ht="15.95" customHeight="1">
      <c r="A101" s="38" t="s">
        <v>70</v>
      </c>
      <c r="B101" s="38" t="s">
        <v>72</v>
      </c>
      <c r="C101" s="29" t="s">
        <v>73</v>
      </c>
      <c r="D101" s="39">
        <v>38046</v>
      </c>
      <c r="E101" s="39">
        <v>1320</v>
      </c>
      <c r="F101" s="39">
        <v>1405</v>
      </c>
      <c r="G101" s="39">
        <v>1514</v>
      </c>
      <c r="H101" s="39">
        <v>1631</v>
      </c>
      <c r="I101" s="39">
        <v>1734</v>
      </c>
      <c r="J101" s="39">
        <v>1798</v>
      </c>
      <c r="K101" s="39">
        <v>1893</v>
      </c>
      <c r="L101" s="39">
        <v>2033</v>
      </c>
      <c r="M101" s="39">
        <v>2162</v>
      </c>
      <c r="N101" s="39">
        <v>2372</v>
      </c>
      <c r="O101" s="39">
        <v>2483</v>
      </c>
      <c r="P101" s="39">
        <v>2443</v>
      </c>
      <c r="Q101" s="39">
        <v>2240</v>
      </c>
      <c r="R101" s="39">
        <v>2576</v>
      </c>
      <c r="S101" s="39">
        <v>3088</v>
      </c>
      <c r="T101" s="39">
        <v>2833</v>
      </c>
      <c r="U101" s="39">
        <v>2128</v>
      </c>
      <c r="V101" s="39">
        <v>1460</v>
      </c>
      <c r="W101" s="39">
        <v>637</v>
      </c>
      <c r="X101" s="39">
        <v>297</v>
      </c>
      <c r="Y101" s="40"/>
      <c r="Z101" s="40"/>
      <c r="AA101" s="40"/>
      <c r="AB101" s="40"/>
      <c r="AC101" s="40"/>
      <c r="AD101" s="40"/>
      <c r="AE101" s="40"/>
      <c r="AF101" s="40"/>
      <c r="AG101" s="40"/>
      <c r="AH101" s="40"/>
      <c r="AI101" s="40"/>
      <c r="AJ101" s="40"/>
      <c r="AK101" s="40"/>
      <c r="AL101" s="40"/>
      <c r="AM101" s="40"/>
      <c r="AN101" s="40"/>
      <c r="AO101" s="40"/>
      <c r="AP101" s="40"/>
      <c r="AQ101" s="40"/>
      <c r="AR101" s="40"/>
      <c r="AS101" s="40"/>
      <c r="AT101" s="40"/>
      <c r="AU101" s="40"/>
      <c r="AV101" s="40"/>
      <c r="AW101" s="40"/>
      <c r="AX101" s="40"/>
      <c r="AY101" s="40"/>
      <c r="AZ101" s="40"/>
      <c r="BA101" s="40"/>
      <c r="BB101" s="40"/>
      <c r="BC101" s="40"/>
      <c r="BD101" s="40"/>
      <c r="BE101" s="40"/>
      <c r="BF101" s="40"/>
      <c r="BG101" s="40"/>
    </row>
    <row r="102" spans="1:59" ht="15.95" customHeight="1">
      <c r="A102" s="38" t="s">
        <v>70</v>
      </c>
      <c r="B102" s="38" t="s">
        <v>72</v>
      </c>
      <c r="C102" s="29" t="s">
        <v>74</v>
      </c>
      <c r="D102" s="39">
        <v>74598</v>
      </c>
      <c r="E102" s="39">
        <v>2714</v>
      </c>
      <c r="F102" s="39">
        <v>2890</v>
      </c>
      <c r="G102" s="39">
        <v>3113</v>
      </c>
      <c r="H102" s="39">
        <v>3345</v>
      </c>
      <c r="I102" s="39">
        <v>3532</v>
      </c>
      <c r="J102" s="39">
        <v>3653</v>
      </c>
      <c r="K102" s="39">
        <v>3842</v>
      </c>
      <c r="L102" s="39">
        <v>4119</v>
      </c>
      <c r="M102" s="39">
        <v>4378</v>
      </c>
      <c r="N102" s="39">
        <v>4806</v>
      </c>
      <c r="O102" s="39">
        <v>5014</v>
      </c>
      <c r="P102" s="39">
        <v>4878</v>
      </c>
      <c r="Q102" s="39">
        <v>4429</v>
      </c>
      <c r="R102" s="39">
        <v>5046</v>
      </c>
      <c r="S102" s="39">
        <v>5963</v>
      </c>
      <c r="T102" s="39">
        <v>5267</v>
      </c>
      <c r="U102" s="39">
        <v>3750</v>
      </c>
      <c r="V102" s="39">
        <v>2409</v>
      </c>
      <c r="W102" s="39">
        <v>1003</v>
      </c>
      <c r="X102" s="39">
        <v>448</v>
      </c>
      <c r="Y102" s="40"/>
      <c r="Z102" s="40"/>
      <c r="AA102" s="40"/>
      <c r="AB102" s="40"/>
      <c r="AC102" s="40"/>
      <c r="AD102" s="40"/>
      <c r="AE102" s="40"/>
      <c r="AF102" s="40"/>
      <c r="AG102" s="40"/>
      <c r="AH102" s="40"/>
      <c r="AI102" s="40"/>
      <c r="AJ102" s="40"/>
      <c r="AK102" s="40"/>
      <c r="AL102" s="40"/>
      <c r="AM102" s="40"/>
      <c r="AN102" s="40"/>
      <c r="AO102" s="40"/>
      <c r="AP102" s="40"/>
      <c r="AQ102" s="40"/>
      <c r="AR102" s="40"/>
      <c r="AS102" s="40"/>
      <c r="AT102" s="40"/>
      <c r="AU102" s="40"/>
      <c r="AV102" s="40"/>
      <c r="AW102" s="40"/>
      <c r="AX102" s="40"/>
      <c r="AY102" s="40"/>
      <c r="AZ102" s="40"/>
      <c r="BA102" s="40"/>
      <c r="BB102" s="40"/>
      <c r="BC102" s="40"/>
      <c r="BD102" s="40"/>
      <c r="BE102" s="40"/>
      <c r="BF102" s="40"/>
      <c r="BG102" s="40"/>
    </row>
    <row r="103" spans="1:59" ht="24" customHeight="1">
      <c r="A103" s="38">
        <v>2039</v>
      </c>
      <c r="B103" s="38" t="s">
        <v>70</v>
      </c>
      <c r="C103" s="29" t="s">
        <v>71</v>
      </c>
      <c r="D103" s="39">
        <v>36354</v>
      </c>
      <c r="E103" s="39">
        <v>1380</v>
      </c>
      <c r="F103" s="39">
        <v>1467</v>
      </c>
      <c r="G103" s="39">
        <v>1576</v>
      </c>
      <c r="H103" s="39">
        <v>1700</v>
      </c>
      <c r="I103" s="39">
        <v>1800</v>
      </c>
      <c r="J103" s="39">
        <v>1854</v>
      </c>
      <c r="K103" s="39">
        <v>1928</v>
      </c>
      <c r="L103" s="39">
        <v>2052</v>
      </c>
      <c r="M103" s="39">
        <v>2210</v>
      </c>
      <c r="N103" s="39">
        <v>2355</v>
      </c>
      <c r="O103" s="39">
        <v>2555</v>
      </c>
      <c r="P103" s="39">
        <v>2444</v>
      </c>
      <c r="Q103" s="39">
        <v>2213</v>
      </c>
      <c r="R103" s="39">
        <v>2312</v>
      </c>
      <c r="S103" s="39">
        <v>2810</v>
      </c>
      <c r="T103" s="39">
        <v>2501</v>
      </c>
      <c r="U103" s="39">
        <v>1685</v>
      </c>
      <c r="V103" s="39">
        <v>971</v>
      </c>
      <c r="W103" s="39">
        <v>390</v>
      </c>
      <c r="X103" s="39">
        <v>150</v>
      </c>
      <c r="Y103" s="40"/>
      <c r="Z103" s="40"/>
      <c r="AA103" s="40"/>
      <c r="AB103" s="40"/>
      <c r="AC103" s="40"/>
      <c r="AD103" s="40"/>
      <c r="AE103" s="40"/>
      <c r="AF103" s="40"/>
      <c r="AG103" s="40"/>
      <c r="AH103" s="40"/>
      <c r="AI103" s="40"/>
      <c r="AJ103" s="40"/>
      <c r="AK103" s="40"/>
      <c r="AL103" s="40"/>
      <c r="AM103" s="40"/>
      <c r="AN103" s="40"/>
      <c r="AO103" s="40"/>
      <c r="AP103" s="40"/>
      <c r="AQ103" s="40"/>
      <c r="AR103" s="40"/>
      <c r="AS103" s="40"/>
      <c r="AT103" s="40"/>
      <c r="AU103" s="40"/>
      <c r="AV103" s="40"/>
      <c r="AW103" s="40"/>
      <c r="AX103" s="40"/>
      <c r="AY103" s="40"/>
      <c r="AZ103" s="40"/>
      <c r="BA103" s="40"/>
      <c r="BB103" s="40"/>
      <c r="BC103" s="40"/>
      <c r="BD103" s="40"/>
      <c r="BE103" s="40"/>
      <c r="BF103" s="40"/>
      <c r="BG103" s="40"/>
    </row>
    <row r="104" spans="1:59" ht="15.95" customHeight="1">
      <c r="A104" s="38" t="s">
        <v>70</v>
      </c>
      <c r="B104" s="38" t="s">
        <v>70</v>
      </c>
      <c r="C104" s="29" t="s">
        <v>73</v>
      </c>
      <c r="D104" s="39">
        <v>37865</v>
      </c>
      <c r="E104" s="39">
        <v>1307</v>
      </c>
      <c r="F104" s="39">
        <v>1388</v>
      </c>
      <c r="G104" s="39">
        <v>1492</v>
      </c>
      <c r="H104" s="39">
        <v>1617</v>
      </c>
      <c r="I104" s="39">
        <v>1734</v>
      </c>
      <c r="J104" s="39">
        <v>1798</v>
      </c>
      <c r="K104" s="39">
        <v>1873</v>
      </c>
      <c r="L104" s="39">
        <v>2002</v>
      </c>
      <c r="M104" s="39">
        <v>2155</v>
      </c>
      <c r="N104" s="39">
        <v>2297</v>
      </c>
      <c r="O104" s="39">
        <v>2503</v>
      </c>
      <c r="P104" s="39">
        <v>2446</v>
      </c>
      <c r="Q104" s="39">
        <v>2263</v>
      </c>
      <c r="R104" s="39">
        <v>2422</v>
      </c>
      <c r="S104" s="39">
        <v>3018</v>
      </c>
      <c r="T104" s="39">
        <v>2895</v>
      </c>
      <c r="U104" s="39">
        <v>2192</v>
      </c>
      <c r="V104" s="39">
        <v>1491</v>
      </c>
      <c r="W104" s="39">
        <v>674</v>
      </c>
      <c r="X104" s="39">
        <v>295</v>
      </c>
      <c r="Y104" s="40"/>
      <c r="Z104" s="40"/>
      <c r="AA104" s="40"/>
      <c r="AB104" s="40"/>
      <c r="AC104" s="40"/>
      <c r="AD104" s="40"/>
      <c r="AE104" s="40"/>
      <c r="AF104" s="40"/>
      <c r="AG104" s="40"/>
      <c r="AH104" s="40"/>
      <c r="AI104" s="40"/>
      <c r="AJ104" s="40"/>
      <c r="AK104" s="40"/>
      <c r="AL104" s="40"/>
      <c r="AM104" s="40"/>
      <c r="AN104" s="40"/>
      <c r="AO104" s="40"/>
      <c r="AP104" s="40"/>
      <c r="AQ104" s="40"/>
      <c r="AR104" s="40"/>
      <c r="AS104" s="40"/>
      <c r="AT104" s="40"/>
      <c r="AU104" s="40"/>
      <c r="AV104" s="40"/>
      <c r="AW104" s="40"/>
      <c r="AX104" s="40"/>
      <c r="AY104" s="40"/>
      <c r="AZ104" s="40"/>
      <c r="BA104" s="40"/>
      <c r="BB104" s="40"/>
      <c r="BC104" s="40"/>
      <c r="BD104" s="40"/>
      <c r="BE104" s="40"/>
      <c r="BF104" s="40"/>
      <c r="BG104" s="40"/>
    </row>
    <row r="105" spans="1:59" ht="15.95" customHeight="1">
      <c r="A105" s="38" t="s">
        <v>70</v>
      </c>
      <c r="B105" s="38" t="s">
        <v>70</v>
      </c>
      <c r="C105" s="29" t="s">
        <v>74</v>
      </c>
      <c r="D105" s="39">
        <v>74219</v>
      </c>
      <c r="E105" s="39">
        <v>2687</v>
      </c>
      <c r="F105" s="39">
        <v>2855</v>
      </c>
      <c r="G105" s="39">
        <v>3068</v>
      </c>
      <c r="H105" s="39">
        <v>3317</v>
      </c>
      <c r="I105" s="39">
        <v>3534</v>
      </c>
      <c r="J105" s="39">
        <v>3653</v>
      </c>
      <c r="K105" s="39">
        <v>3801</v>
      </c>
      <c r="L105" s="39">
        <v>4055</v>
      </c>
      <c r="M105" s="39">
        <v>4365</v>
      </c>
      <c r="N105" s="39">
        <v>4653</v>
      </c>
      <c r="O105" s="39">
        <v>5058</v>
      </c>
      <c r="P105" s="39">
        <v>4891</v>
      </c>
      <c r="Q105" s="39">
        <v>4476</v>
      </c>
      <c r="R105" s="39">
        <v>4734</v>
      </c>
      <c r="S105" s="39">
        <v>5828</v>
      </c>
      <c r="T105" s="39">
        <v>5396</v>
      </c>
      <c r="U105" s="39">
        <v>3877</v>
      </c>
      <c r="V105" s="39">
        <v>2462</v>
      </c>
      <c r="W105" s="39">
        <v>1064</v>
      </c>
      <c r="X105" s="39">
        <v>446</v>
      </c>
      <c r="Y105" s="40"/>
      <c r="Z105" s="40"/>
      <c r="AA105" s="40"/>
      <c r="AB105" s="40"/>
      <c r="AC105" s="40"/>
      <c r="AD105" s="40"/>
      <c r="AE105" s="40"/>
      <c r="AF105" s="40"/>
      <c r="AG105" s="40"/>
      <c r="AH105" s="40"/>
      <c r="AI105" s="40"/>
      <c r="AJ105" s="40"/>
      <c r="AK105" s="40"/>
      <c r="AL105" s="40"/>
      <c r="AM105" s="40"/>
      <c r="AN105" s="40"/>
      <c r="AO105" s="40"/>
      <c r="AP105" s="40"/>
      <c r="AQ105" s="40"/>
      <c r="AR105" s="40"/>
      <c r="AS105" s="40"/>
      <c r="AT105" s="40"/>
      <c r="AU105" s="40"/>
      <c r="AV105" s="40"/>
      <c r="AW105" s="40"/>
      <c r="AX105" s="40"/>
      <c r="AY105" s="40"/>
      <c r="AZ105" s="40"/>
      <c r="BA105" s="40"/>
      <c r="BB105" s="40"/>
      <c r="BC105" s="40"/>
      <c r="BD105" s="40"/>
      <c r="BE105" s="40"/>
      <c r="BF105" s="40"/>
      <c r="BG105" s="40"/>
    </row>
    <row r="106" spans="1:59" ht="24" customHeight="1">
      <c r="A106" s="38">
        <v>2040</v>
      </c>
      <c r="B106" s="38" t="s">
        <v>70</v>
      </c>
      <c r="C106" s="29" t="s">
        <v>71</v>
      </c>
      <c r="D106" s="39">
        <v>36151</v>
      </c>
      <c r="E106" s="39">
        <v>1368</v>
      </c>
      <c r="F106" s="39">
        <v>1450</v>
      </c>
      <c r="G106" s="39">
        <v>1554</v>
      </c>
      <c r="H106" s="39">
        <v>1682</v>
      </c>
      <c r="I106" s="39">
        <v>1799</v>
      </c>
      <c r="J106" s="39">
        <v>1856</v>
      </c>
      <c r="K106" s="39">
        <v>1916</v>
      </c>
      <c r="L106" s="39">
        <v>2013</v>
      </c>
      <c r="M106" s="39">
        <v>2206</v>
      </c>
      <c r="N106" s="39">
        <v>2266</v>
      </c>
      <c r="O106" s="39">
        <v>2581</v>
      </c>
      <c r="P106" s="39">
        <v>2432</v>
      </c>
      <c r="Q106" s="39">
        <v>2265</v>
      </c>
      <c r="R106" s="39">
        <v>2191</v>
      </c>
      <c r="S106" s="39">
        <v>2715</v>
      </c>
      <c r="T106" s="39">
        <v>2544</v>
      </c>
      <c r="U106" s="39">
        <v>1752</v>
      </c>
      <c r="V106" s="39">
        <v>995</v>
      </c>
      <c r="W106" s="39">
        <v>426</v>
      </c>
      <c r="X106" s="39">
        <v>141</v>
      </c>
      <c r="Y106" s="40"/>
      <c r="Z106" s="40"/>
      <c r="AA106" s="40"/>
      <c r="AB106" s="40"/>
      <c r="AC106" s="40"/>
      <c r="AD106" s="40"/>
      <c r="AE106" s="40"/>
      <c r="AF106" s="40"/>
      <c r="AG106" s="40"/>
      <c r="AH106" s="40"/>
      <c r="AI106" s="40"/>
      <c r="AJ106" s="40"/>
      <c r="AK106" s="40"/>
      <c r="AL106" s="40"/>
      <c r="AM106" s="40"/>
      <c r="AN106" s="40"/>
      <c r="AO106" s="40"/>
      <c r="AP106" s="40"/>
      <c r="AQ106" s="40"/>
      <c r="AR106" s="40"/>
      <c r="AS106" s="40"/>
      <c r="AT106" s="40"/>
      <c r="AU106" s="40"/>
      <c r="AV106" s="40"/>
      <c r="AW106" s="40"/>
      <c r="AX106" s="40"/>
      <c r="AY106" s="40"/>
      <c r="AZ106" s="40"/>
      <c r="BA106" s="40"/>
      <c r="BB106" s="40"/>
      <c r="BC106" s="40"/>
      <c r="BD106" s="40"/>
      <c r="BE106" s="40"/>
      <c r="BF106" s="40"/>
      <c r="BG106" s="40"/>
    </row>
    <row r="107" spans="1:59" ht="15.95" customHeight="1">
      <c r="A107" s="38" t="s">
        <v>70</v>
      </c>
      <c r="B107" s="38" t="s">
        <v>70</v>
      </c>
      <c r="C107" s="29" t="s">
        <v>73</v>
      </c>
      <c r="D107" s="39">
        <v>37678</v>
      </c>
      <c r="E107" s="39">
        <v>1295</v>
      </c>
      <c r="F107" s="39">
        <v>1372</v>
      </c>
      <c r="G107" s="39">
        <v>1471</v>
      </c>
      <c r="H107" s="39">
        <v>1601</v>
      </c>
      <c r="I107" s="39">
        <v>1734</v>
      </c>
      <c r="J107" s="39">
        <v>1799</v>
      </c>
      <c r="K107" s="39">
        <v>1860</v>
      </c>
      <c r="L107" s="39">
        <v>1962</v>
      </c>
      <c r="M107" s="39">
        <v>2153</v>
      </c>
      <c r="N107" s="39">
        <v>2215</v>
      </c>
      <c r="O107" s="39">
        <v>2524</v>
      </c>
      <c r="P107" s="39">
        <v>2429</v>
      </c>
      <c r="Q107" s="39">
        <v>2318</v>
      </c>
      <c r="R107" s="39">
        <v>2300</v>
      </c>
      <c r="S107" s="39">
        <v>2923</v>
      </c>
      <c r="T107" s="39">
        <v>2928</v>
      </c>
      <c r="U107" s="39">
        <v>2268</v>
      </c>
      <c r="V107" s="39">
        <v>1515</v>
      </c>
      <c r="W107" s="39">
        <v>736</v>
      </c>
      <c r="X107" s="39">
        <v>276</v>
      </c>
      <c r="Y107" s="40"/>
      <c r="Z107" s="40"/>
      <c r="AA107" s="40"/>
      <c r="AB107" s="40"/>
      <c r="AC107" s="40"/>
      <c r="AD107" s="40"/>
      <c r="AE107" s="40"/>
      <c r="AF107" s="40"/>
      <c r="AG107" s="40"/>
      <c r="AH107" s="40"/>
      <c r="AI107" s="40"/>
      <c r="AJ107" s="40"/>
      <c r="AK107" s="40"/>
      <c r="AL107" s="40"/>
      <c r="AM107" s="40"/>
      <c r="AN107" s="40"/>
      <c r="AO107" s="40"/>
      <c r="AP107" s="40"/>
      <c r="AQ107" s="40"/>
      <c r="AR107" s="40"/>
      <c r="AS107" s="40"/>
      <c r="AT107" s="40"/>
      <c r="AU107" s="40"/>
      <c r="AV107" s="40"/>
      <c r="AW107" s="40"/>
      <c r="AX107" s="40"/>
      <c r="AY107" s="40"/>
      <c r="AZ107" s="40"/>
      <c r="BA107" s="40"/>
      <c r="BB107" s="40"/>
      <c r="BC107" s="40"/>
      <c r="BD107" s="40"/>
      <c r="BE107" s="40"/>
      <c r="BF107" s="40"/>
      <c r="BG107" s="40"/>
    </row>
    <row r="108" spans="1:59" ht="15.95" customHeight="1">
      <c r="A108" s="38" t="s">
        <v>70</v>
      </c>
      <c r="B108" s="38" t="s">
        <v>70</v>
      </c>
      <c r="C108" s="29" t="s">
        <v>74</v>
      </c>
      <c r="D108" s="39">
        <v>73829</v>
      </c>
      <c r="E108" s="39">
        <v>2662</v>
      </c>
      <c r="F108" s="39">
        <v>2822</v>
      </c>
      <c r="G108" s="39">
        <v>3024</v>
      </c>
      <c r="H108" s="39">
        <v>3283</v>
      </c>
      <c r="I108" s="39">
        <v>3533</v>
      </c>
      <c r="J108" s="39">
        <v>3655</v>
      </c>
      <c r="K108" s="39">
        <v>3776</v>
      </c>
      <c r="L108" s="39">
        <v>3975</v>
      </c>
      <c r="M108" s="39">
        <v>4359</v>
      </c>
      <c r="N108" s="39">
        <v>4481</v>
      </c>
      <c r="O108" s="39">
        <v>5106</v>
      </c>
      <c r="P108" s="39">
        <v>4861</v>
      </c>
      <c r="Q108" s="39">
        <v>4583</v>
      </c>
      <c r="R108" s="39">
        <v>4490</v>
      </c>
      <c r="S108" s="39">
        <v>5638</v>
      </c>
      <c r="T108" s="39">
        <v>5472</v>
      </c>
      <c r="U108" s="39">
        <v>4020</v>
      </c>
      <c r="V108" s="39">
        <v>2510</v>
      </c>
      <c r="W108" s="39">
        <v>1162</v>
      </c>
      <c r="X108" s="39">
        <v>417</v>
      </c>
      <c r="Y108" s="40"/>
      <c r="Z108" s="40"/>
      <c r="AA108" s="40"/>
      <c r="AB108" s="40"/>
      <c r="AC108" s="40"/>
      <c r="AD108" s="40"/>
      <c r="AE108" s="40"/>
      <c r="AF108" s="40"/>
      <c r="AG108" s="40"/>
      <c r="AH108" s="40"/>
      <c r="AI108" s="40"/>
      <c r="AJ108" s="40"/>
      <c r="AK108" s="40"/>
      <c r="AL108" s="40"/>
      <c r="AM108" s="40"/>
      <c r="AN108" s="40"/>
      <c r="AO108" s="40"/>
      <c r="AP108" s="40"/>
      <c r="AQ108" s="40"/>
      <c r="AR108" s="40"/>
      <c r="AS108" s="40"/>
      <c r="AT108" s="40"/>
      <c r="AU108" s="40"/>
      <c r="AV108" s="40"/>
      <c r="AW108" s="40"/>
      <c r="AX108" s="40"/>
      <c r="AY108" s="40"/>
      <c r="AZ108" s="40"/>
      <c r="BA108" s="40"/>
      <c r="BB108" s="40"/>
      <c r="BC108" s="40"/>
      <c r="BD108" s="40"/>
      <c r="BE108" s="40"/>
      <c r="BF108" s="40"/>
      <c r="BG108" s="40"/>
    </row>
    <row r="109" spans="1:59" ht="24" customHeight="1">
      <c r="A109" s="38">
        <v>2041</v>
      </c>
      <c r="B109" s="38" t="s">
        <v>70</v>
      </c>
      <c r="C109" s="29" t="s">
        <v>71</v>
      </c>
      <c r="D109" s="39">
        <v>35943</v>
      </c>
      <c r="E109" s="39">
        <v>1356</v>
      </c>
      <c r="F109" s="39">
        <v>1433</v>
      </c>
      <c r="G109" s="39">
        <v>1532</v>
      </c>
      <c r="H109" s="39">
        <v>1662</v>
      </c>
      <c r="I109" s="39">
        <v>1795</v>
      </c>
      <c r="J109" s="39">
        <v>1859</v>
      </c>
      <c r="K109" s="39">
        <v>1908</v>
      </c>
      <c r="L109" s="39">
        <v>1984</v>
      </c>
      <c r="M109" s="39">
        <v>2174</v>
      </c>
      <c r="N109" s="39">
        <v>2234</v>
      </c>
      <c r="O109" s="39">
        <v>2549</v>
      </c>
      <c r="P109" s="39">
        <v>2439</v>
      </c>
      <c r="Q109" s="39">
        <v>2304</v>
      </c>
      <c r="R109" s="39">
        <v>2104</v>
      </c>
      <c r="S109" s="39">
        <v>2603</v>
      </c>
      <c r="T109" s="39">
        <v>2569</v>
      </c>
      <c r="U109" s="39">
        <v>1821</v>
      </c>
      <c r="V109" s="39">
        <v>1027</v>
      </c>
      <c r="W109" s="39">
        <v>452</v>
      </c>
      <c r="X109" s="39">
        <v>138</v>
      </c>
      <c r="Y109" s="40"/>
      <c r="Z109" s="40"/>
      <c r="AA109" s="40"/>
      <c r="AB109" s="40"/>
      <c r="AC109" s="40"/>
      <c r="AD109" s="40"/>
      <c r="AE109" s="40"/>
      <c r="AF109" s="40"/>
      <c r="AG109" s="40"/>
      <c r="AH109" s="40"/>
      <c r="AI109" s="40"/>
      <c r="AJ109" s="40"/>
      <c r="AK109" s="40"/>
      <c r="AL109" s="40"/>
      <c r="AM109" s="40"/>
      <c r="AN109" s="40"/>
      <c r="AO109" s="40"/>
      <c r="AP109" s="40"/>
      <c r="AQ109" s="40"/>
      <c r="AR109" s="40"/>
      <c r="AS109" s="40"/>
      <c r="AT109" s="40"/>
      <c r="AU109" s="40"/>
      <c r="AV109" s="40"/>
      <c r="AW109" s="40"/>
      <c r="AX109" s="40"/>
      <c r="AY109" s="40"/>
      <c r="AZ109" s="40"/>
      <c r="BA109" s="40"/>
      <c r="BB109" s="40"/>
      <c r="BC109" s="40"/>
      <c r="BD109" s="40"/>
      <c r="BE109" s="40"/>
      <c r="BF109" s="40"/>
      <c r="BG109" s="40"/>
    </row>
    <row r="110" spans="1:59" ht="15.95" customHeight="1">
      <c r="A110" s="38" t="s">
        <v>72</v>
      </c>
      <c r="B110" s="38" t="s">
        <v>70</v>
      </c>
      <c r="C110" s="29" t="s">
        <v>73</v>
      </c>
      <c r="D110" s="39">
        <v>37486</v>
      </c>
      <c r="E110" s="39">
        <v>1284</v>
      </c>
      <c r="F110" s="39">
        <v>1357</v>
      </c>
      <c r="G110" s="39">
        <v>1450</v>
      </c>
      <c r="H110" s="39">
        <v>1582</v>
      </c>
      <c r="I110" s="39">
        <v>1730</v>
      </c>
      <c r="J110" s="39">
        <v>1802</v>
      </c>
      <c r="K110" s="39">
        <v>1853</v>
      </c>
      <c r="L110" s="39">
        <v>1933</v>
      </c>
      <c r="M110" s="39">
        <v>2123</v>
      </c>
      <c r="N110" s="39">
        <v>2185</v>
      </c>
      <c r="O110" s="39">
        <v>2491</v>
      </c>
      <c r="P110" s="39">
        <v>2429</v>
      </c>
      <c r="Q110" s="39">
        <v>2357</v>
      </c>
      <c r="R110" s="39">
        <v>2213</v>
      </c>
      <c r="S110" s="39">
        <v>2808</v>
      </c>
      <c r="T110" s="39">
        <v>2944</v>
      </c>
      <c r="U110" s="39">
        <v>2347</v>
      </c>
      <c r="V110" s="39">
        <v>1550</v>
      </c>
      <c r="W110" s="39">
        <v>781</v>
      </c>
      <c r="X110" s="39">
        <v>269</v>
      </c>
      <c r="Y110" s="40"/>
      <c r="Z110" s="40"/>
      <c r="AA110" s="40"/>
      <c r="AB110" s="40"/>
      <c r="AC110" s="40"/>
      <c r="AD110" s="40"/>
      <c r="AE110" s="40"/>
      <c r="AF110" s="40"/>
      <c r="AG110" s="40"/>
      <c r="AH110" s="40"/>
      <c r="AI110" s="40"/>
      <c r="AJ110" s="40"/>
      <c r="AK110" s="40"/>
      <c r="AL110" s="40"/>
      <c r="AM110" s="40"/>
      <c r="AN110" s="40"/>
      <c r="AO110" s="40"/>
      <c r="AP110" s="40"/>
      <c r="AQ110" s="40"/>
      <c r="AR110" s="40"/>
      <c r="AS110" s="40"/>
      <c r="AT110" s="40"/>
      <c r="AU110" s="40"/>
      <c r="AV110" s="40"/>
      <c r="AW110" s="40"/>
      <c r="AX110" s="40"/>
      <c r="AY110" s="40"/>
      <c r="AZ110" s="40"/>
      <c r="BA110" s="40"/>
      <c r="BB110" s="40"/>
      <c r="BC110" s="40"/>
      <c r="BD110" s="40"/>
      <c r="BE110" s="40"/>
      <c r="BF110" s="40"/>
      <c r="BG110" s="40"/>
    </row>
    <row r="111" spans="1:59" ht="15.95" customHeight="1">
      <c r="A111" s="38" t="s">
        <v>72</v>
      </c>
      <c r="B111" s="38" t="s">
        <v>70</v>
      </c>
      <c r="C111" s="29" t="s">
        <v>74</v>
      </c>
      <c r="D111" s="39">
        <v>73430</v>
      </c>
      <c r="E111" s="39">
        <v>2640</v>
      </c>
      <c r="F111" s="39">
        <v>2790</v>
      </c>
      <c r="G111" s="39">
        <v>2982</v>
      </c>
      <c r="H111" s="39">
        <v>3244</v>
      </c>
      <c r="I111" s="39">
        <v>3525</v>
      </c>
      <c r="J111" s="39">
        <v>3660</v>
      </c>
      <c r="K111" s="39">
        <v>3761</v>
      </c>
      <c r="L111" s="39">
        <v>3917</v>
      </c>
      <c r="M111" s="39">
        <v>4296</v>
      </c>
      <c r="N111" s="39">
        <v>4418</v>
      </c>
      <c r="O111" s="39">
        <v>5040</v>
      </c>
      <c r="P111" s="39">
        <v>4868</v>
      </c>
      <c r="Q111" s="39">
        <v>4660</v>
      </c>
      <c r="R111" s="39">
        <v>4317</v>
      </c>
      <c r="S111" s="39">
        <v>5411</v>
      </c>
      <c r="T111" s="39">
        <v>5513</v>
      </c>
      <c r="U111" s="39">
        <v>4168</v>
      </c>
      <c r="V111" s="39">
        <v>2577</v>
      </c>
      <c r="W111" s="39">
        <v>1233</v>
      </c>
      <c r="X111" s="39">
        <v>408</v>
      </c>
      <c r="Y111" s="40"/>
      <c r="Z111" s="40"/>
      <c r="AA111" s="40"/>
      <c r="AB111" s="40"/>
      <c r="AC111" s="40"/>
      <c r="AD111" s="40"/>
      <c r="AE111" s="40"/>
      <c r="AF111" s="40"/>
      <c r="AG111" s="40"/>
      <c r="AH111" s="40"/>
      <c r="AI111" s="40"/>
      <c r="AJ111" s="40"/>
      <c r="AK111" s="40"/>
      <c r="AL111" s="40"/>
      <c r="AM111" s="40"/>
      <c r="AN111" s="40"/>
      <c r="AO111" s="40"/>
      <c r="AP111" s="40"/>
      <c r="AQ111" s="40"/>
      <c r="AR111" s="40"/>
      <c r="AS111" s="40"/>
      <c r="AT111" s="40"/>
      <c r="AU111" s="40"/>
      <c r="AV111" s="40"/>
      <c r="AW111" s="40"/>
      <c r="AX111" s="40"/>
      <c r="AY111" s="40"/>
      <c r="AZ111" s="40"/>
      <c r="BA111" s="40"/>
      <c r="BB111" s="40"/>
      <c r="BC111" s="40"/>
      <c r="BD111" s="40"/>
      <c r="BE111" s="40"/>
      <c r="BF111" s="40"/>
      <c r="BG111" s="40"/>
    </row>
    <row r="112" spans="1:59" ht="24" customHeight="1">
      <c r="A112" s="38">
        <v>2042</v>
      </c>
      <c r="B112" s="38" t="s">
        <v>70</v>
      </c>
      <c r="C112" s="29" t="s">
        <v>71</v>
      </c>
      <c r="D112" s="39">
        <v>35731</v>
      </c>
      <c r="E112" s="39">
        <v>1346</v>
      </c>
      <c r="F112" s="39">
        <v>1418</v>
      </c>
      <c r="G112" s="39">
        <v>1512</v>
      </c>
      <c r="H112" s="39">
        <v>1641</v>
      </c>
      <c r="I112" s="39">
        <v>1788</v>
      </c>
      <c r="J112" s="39">
        <v>1861</v>
      </c>
      <c r="K112" s="39">
        <v>1895</v>
      </c>
      <c r="L112" s="39">
        <v>1969</v>
      </c>
      <c r="M112" s="39">
        <v>2127</v>
      </c>
      <c r="N112" s="39">
        <v>2224</v>
      </c>
      <c r="O112" s="39">
        <v>2491</v>
      </c>
      <c r="P112" s="39">
        <v>2451</v>
      </c>
      <c r="Q112" s="39">
        <v>2340</v>
      </c>
      <c r="R112" s="39">
        <v>2073</v>
      </c>
      <c r="S112" s="39">
        <v>2462</v>
      </c>
      <c r="T112" s="39">
        <v>2569</v>
      </c>
      <c r="U112" s="39">
        <v>1888</v>
      </c>
      <c r="V112" s="39">
        <v>1063</v>
      </c>
      <c r="W112" s="39">
        <v>473</v>
      </c>
      <c r="X112" s="39">
        <v>142</v>
      </c>
      <c r="Y112" s="40"/>
      <c r="Z112" s="40"/>
      <c r="AA112" s="40"/>
      <c r="AB112" s="40"/>
      <c r="AC112" s="40"/>
      <c r="AD112" s="40"/>
      <c r="AE112" s="40"/>
      <c r="AF112" s="40"/>
      <c r="AG112" s="40"/>
      <c r="AH112" s="40"/>
      <c r="AI112" s="40"/>
      <c r="AJ112" s="40"/>
      <c r="AK112" s="40"/>
      <c r="AL112" s="40"/>
      <c r="AM112" s="40"/>
      <c r="AN112" s="40"/>
      <c r="AO112" s="40"/>
      <c r="AP112" s="40"/>
      <c r="AQ112" s="40"/>
      <c r="AR112" s="40"/>
      <c r="AS112" s="40"/>
      <c r="AT112" s="40"/>
      <c r="AU112" s="40"/>
      <c r="AV112" s="40"/>
      <c r="AW112" s="40"/>
      <c r="AX112" s="40"/>
      <c r="AY112" s="40"/>
      <c r="AZ112" s="40"/>
      <c r="BA112" s="40"/>
      <c r="BB112" s="40"/>
      <c r="BC112" s="40"/>
      <c r="BD112" s="40"/>
      <c r="BE112" s="40"/>
      <c r="BF112" s="40"/>
      <c r="BG112" s="40"/>
    </row>
    <row r="113" spans="1:59" ht="15.95" customHeight="1">
      <c r="A113" s="38" t="s">
        <v>72</v>
      </c>
      <c r="B113" s="38" t="s">
        <v>70</v>
      </c>
      <c r="C113" s="29" t="s">
        <v>73</v>
      </c>
      <c r="D113" s="39">
        <v>37288</v>
      </c>
      <c r="E113" s="39">
        <v>1274</v>
      </c>
      <c r="F113" s="39">
        <v>1342</v>
      </c>
      <c r="G113" s="39">
        <v>1431</v>
      </c>
      <c r="H113" s="39">
        <v>1561</v>
      </c>
      <c r="I113" s="39">
        <v>1723</v>
      </c>
      <c r="J113" s="39">
        <v>1804</v>
      </c>
      <c r="K113" s="39">
        <v>1840</v>
      </c>
      <c r="L113" s="39">
        <v>1917</v>
      </c>
      <c r="M113" s="39">
        <v>2077</v>
      </c>
      <c r="N113" s="39">
        <v>2175</v>
      </c>
      <c r="O113" s="39">
        <v>2438</v>
      </c>
      <c r="P113" s="39">
        <v>2434</v>
      </c>
      <c r="Q113" s="39">
        <v>2389</v>
      </c>
      <c r="R113" s="39">
        <v>2180</v>
      </c>
      <c r="S113" s="39">
        <v>2661</v>
      </c>
      <c r="T113" s="39">
        <v>2940</v>
      </c>
      <c r="U113" s="39">
        <v>2422</v>
      </c>
      <c r="V113" s="39">
        <v>1587</v>
      </c>
      <c r="W113" s="39">
        <v>816</v>
      </c>
      <c r="X113" s="39">
        <v>275</v>
      </c>
      <c r="Y113" s="40"/>
      <c r="Z113" s="40"/>
      <c r="AA113" s="40"/>
      <c r="AB113" s="40"/>
      <c r="AC113" s="40"/>
      <c r="AD113" s="40"/>
      <c r="AE113" s="40"/>
      <c r="AF113" s="40"/>
      <c r="AG113" s="40"/>
      <c r="AH113" s="40"/>
      <c r="AI113" s="40"/>
      <c r="AJ113" s="40"/>
      <c r="AK113" s="40"/>
      <c r="AL113" s="40"/>
      <c r="AM113" s="40"/>
      <c r="AN113" s="40"/>
      <c r="AO113" s="40"/>
      <c r="AP113" s="40"/>
      <c r="AQ113" s="40"/>
      <c r="AR113" s="40"/>
      <c r="AS113" s="40"/>
      <c r="AT113" s="40"/>
      <c r="AU113" s="40"/>
      <c r="AV113" s="40"/>
      <c r="AW113" s="40"/>
      <c r="AX113" s="40"/>
      <c r="AY113" s="40"/>
      <c r="AZ113" s="40"/>
      <c r="BA113" s="40"/>
      <c r="BB113" s="40"/>
      <c r="BC113" s="40"/>
      <c r="BD113" s="40"/>
      <c r="BE113" s="40"/>
      <c r="BF113" s="40"/>
      <c r="BG113" s="40"/>
    </row>
    <row r="114" spans="1:59" ht="15.95" customHeight="1">
      <c r="A114" s="38" t="s">
        <v>72</v>
      </c>
      <c r="B114" s="38" t="s">
        <v>70</v>
      </c>
      <c r="C114" s="29" t="s">
        <v>74</v>
      </c>
      <c r="D114" s="39">
        <v>73020</v>
      </c>
      <c r="E114" s="39">
        <v>2620</v>
      </c>
      <c r="F114" s="39">
        <v>2760</v>
      </c>
      <c r="G114" s="39">
        <v>2943</v>
      </c>
      <c r="H114" s="39">
        <v>3202</v>
      </c>
      <c r="I114" s="39">
        <v>3512</v>
      </c>
      <c r="J114" s="39">
        <v>3666</v>
      </c>
      <c r="K114" s="39">
        <v>3735</v>
      </c>
      <c r="L114" s="39">
        <v>3887</v>
      </c>
      <c r="M114" s="39">
        <v>4204</v>
      </c>
      <c r="N114" s="39">
        <v>4400</v>
      </c>
      <c r="O114" s="39">
        <v>4929</v>
      </c>
      <c r="P114" s="39">
        <v>4885</v>
      </c>
      <c r="Q114" s="39">
        <v>4729</v>
      </c>
      <c r="R114" s="39">
        <v>4253</v>
      </c>
      <c r="S114" s="39">
        <v>5123</v>
      </c>
      <c r="T114" s="39">
        <v>5510</v>
      </c>
      <c r="U114" s="39">
        <v>4309</v>
      </c>
      <c r="V114" s="39">
        <v>2649</v>
      </c>
      <c r="W114" s="39">
        <v>1289</v>
      </c>
      <c r="X114" s="39">
        <v>417</v>
      </c>
      <c r="Y114" s="40"/>
      <c r="Z114" s="40"/>
      <c r="AA114" s="40"/>
      <c r="AB114" s="40"/>
      <c r="AC114" s="40"/>
      <c r="AD114" s="40"/>
      <c r="AE114" s="40"/>
      <c r="AF114" s="40"/>
      <c r="AG114" s="40"/>
      <c r="AH114" s="40"/>
      <c r="AI114" s="40"/>
      <c r="AJ114" s="40"/>
      <c r="AK114" s="40"/>
      <c r="AL114" s="40"/>
      <c r="AM114" s="40"/>
      <c r="AN114" s="40"/>
      <c r="AO114" s="40"/>
      <c r="AP114" s="40"/>
      <c r="AQ114" s="40"/>
      <c r="AR114" s="40"/>
      <c r="AS114" s="40"/>
      <c r="AT114" s="40"/>
      <c r="AU114" s="40"/>
      <c r="AV114" s="40"/>
      <c r="AW114" s="40"/>
      <c r="AX114" s="40"/>
      <c r="AY114" s="40"/>
      <c r="AZ114" s="40"/>
      <c r="BA114" s="40"/>
      <c r="BB114" s="40"/>
      <c r="BC114" s="40"/>
      <c r="BD114" s="40"/>
      <c r="BE114" s="40"/>
      <c r="BF114" s="40"/>
      <c r="BG114" s="40"/>
    </row>
    <row r="115" spans="1:59" ht="24" customHeight="1">
      <c r="A115" s="38">
        <v>2043</v>
      </c>
      <c r="B115" s="38" t="s">
        <v>70</v>
      </c>
      <c r="C115" s="29" t="s">
        <v>71</v>
      </c>
      <c r="D115" s="39">
        <v>35515</v>
      </c>
      <c r="E115" s="39">
        <v>1337</v>
      </c>
      <c r="F115" s="39">
        <v>1403</v>
      </c>
      <c r="G115" s="39">
        <v>1493</v>
      </c>
      <c r="H115" s="39">
        <v>1618</v>
      </c>
      <c r="I115" s="39">
        <v>1778</v>
      </c>
      <c r="J115" s="39">
        <v>1863</v>
      </c>
      <c r="K115" s="39">
        <v>1885</v>
      </c>
      <c r="L115" s="39">
        <v>1958</v>
      </c>
      <c r="M115" s="39">
        <v>2086</v>
      </c>
      <c r="N115" s="39">
        <v>2211</v>
      </c>
      <c r="O115" s="39">
        <v>2413</v>
      </c>
      <c r="P115" s="39">
        <v>2486</v>
      </c>
      <c r="Q115" s="39">
        <v>2359</v>
      </c>
      <c r="R115" s="39">
        <v>2087</v>
      </c>
      <c r="S115" s="39">
        <v>2295</v>
      </c>
      <c r="T115" s="39">
        <v>2541</v>
      </c>
      <c r="U115" s="39">
        <v>1961</v>
      </c>
      <c r="V115" s="39">
        <v>1102</v>
      </c>
      <c r="W115" s="39">
        <v>488</v>
      </c>
      <c r="X115" s="39">
        <v>149</v>
      </c>
      <c r="Y115" s="40"/>
      <c r="Z115" s="40"/>
      <c r="AA115" s="40"/>
      <c r="AB115" s="40"/>
      <c r="AC115" s="40"/>
      <c r="AD115" s="40"/>
      <c r="AE115" s="40"/>
      <c r="AF115" s="40"/>
      <c r="AG115" s="40"/>
      <c r="AH115" s="40"/>
      <c r="AI115" s="40"/>
      <c r="AJ115" s="40"/>
      <c r="AK115" s="40"/>
      <c r="AL115" s="40"/>
      <c r="AM115" s="40"/>
      <c r="AN115" s="40"/>
      <c r="AO115" s="40"/>
      <c r="AP115" s="40"/>
      <c r="AQ115" s="40"/>
      <c r="AR115" s="40"/>
      <c r="AS115" s="40"/>
      <c r="AT115" s="40"/>
      <c r="AU115" s="40"/>
      <c r="AV115" s="40"/>
      <c r="AW115" s="40"/>
      <c r="AX115" s="40"/>
      <c r="AY115" s="40"/>
      <c r="AZ115" s="40"/>
      <c r="BA115" s="40"/>
      <c r="BB115" s="40"/>
      <c r="BC115" s="40"/>
      <c r="BD115" s="40"/>
      <c r="BE115" s="40"/>
      <c r="BF115" s="40"/>
      <c r="BG115" s="40"/>
    </row>
    <row r="116" spans="1:59" ht="15.95" customHeight="1">
      <c r="A116" s="38" t="s">
        <v>72</v>
      </c>
      <c r="B116" s="38" t="s">
        <v>70</v>
      </c>
      <c r="C116" s="29" t="s">
        <v>73</v>
      </c>
      <c r="D116" s="39">
        <v>37085</v>
      </c>
      <c r="E116" s="39">
        <v>1266</v>
      </c>
      <c r="F116" s="39">
        <v>1328</v>
      </c>
      <c r="G116" s="39">
        <v>1413</v>
      </c>
      <c r="H116" s="39">
        <v>1540</v>
      </c>
      <c r="I116" s="39">
        <v>1713</v>
      </c>
      <c r="J116" s="39">
        <v>1806</v>
      </c>
      <c r="K116" s="39">
        <v>1829</v>
      </c>
      <c r="L116" s="39">
        <v>1906</v>
      </c>
      <c r="M116" s="39">
        <v>2038</v>
      </c>
      <c r="N116" s="39">
        <v>2163</v>
      </c>
      <c r="O116" s="39">
        <v>2365</v>
      </c>
      <c r="P116" s="39">
        <v>2462</v>
      </c>
      <c r="Q116" s="39">
        <v>2406</v>
      </c>
      <c r="R116" s="39">
        <v>2192</v>
      </c>
      <c r="S116" s="39">
        <v>2491</v>
      </c>
      <c r="T116" s="39">
        <v>2905</v>
      </c>
      <c r="U116" s="39">
        <v>2502</v>
      </c>
      <c r="V116" s="39">
        <v>1630</v>
      </c>
      <c r="W116" s="39">
        <v>842</v>
      </c>
      <c r="X116" s="39">
        <v>285</v>
      </c>
      <c r="Y116" s="40"/>
      <c r="Z116" s="40"/>
      <c r="AA116" s="40"/>
      <c r="AB116" s="40"/>
      <c r="AC116" s="40"/>
      <c r="AD116" s="40"/>
      <c r="AE116" s="40"/>
      <c r="AF116" s="40"/>
      <c r="AG116" s="40"/>
      <c r="AH116" s="40"/>
      <c r="AI116" s="40"/>
      <c r="AJ116" s="40"/>
      <c r="AK116" s="40"/>
      <c r="AL116" s="40"/>
      <c r="AM116" s="40"/>
      <c r="AN116" s="40"/>
      <c r="AO116" s="40"/>
      <c r="AP116" s="40"/>
      <c r="AQ116" s="40"/>
      <c r="AR116" s="40"/>
      <c r="AS116" s="40"/>
      <c r="AT116" s="40"/>
      <c r="AU116" s="40"/>
      <c r="AV116" s="40"/>
      <c r="AW116" s="40"/>
      <c r="AX116" s="40"/>
      <c r="AY116" s="40"/>
      <c r="AZ116" s="40"/>
      <c r="BA116" s="40"/>
      <c r="BB116" s="40"/>
      <c r="BC116" s="40"/>
      <c r="BD116" s="40"/>
      <c r="BE116" s="40"/>
      <c r="BF116" s="40"/>
      <c r="BG116" s="40"/>
    </row>
    <row r="117" spans="1:59" ht="15.95" customHeight="1">
      <c r="A117" s="38" t="s">
        <v>72</v>
      </c>
      <c r="B117" s="38" t="s">
        <v>70</v>
      </c>
      <c r="C117" s="29" t="s">
        <v>74</v>
      </c>
      <c r="D117" s="39">
        <v>72599</v>
      </c>
      <c r="E117" s="39">
        <v>2603</v>
      </c>
      <c r="F117" s="39">
        <v>2731</v>
      </c>
      <c r="G117" s="39">
        <v>2906</v>
      </c>
      <c r="H117" s="39">
        <v>3158</v>
      </c>
      <c r="I117" s="39">
        <v>3491</v>
      </c>
      <c r="J117" s="39">
        <v>3670</v>
      </c>
      <c r="K117" s="39">
        <v>3714</v>
      </c>
      <c r="L117" s="39">
        <v>3864</v>
      </c>
      <c r="M117" s="39">
        <v>4125</v>
      </c>
      <c r="N117" s="39">
        <v>4374</v>
      </c>
      <c r="O117" s="39">
        <v>4778</v>
      </c>
      <c r="P117" s="39">
        <v>4948</v>
      </c>
      <c r="Q117" s="39">
        <v>4765</v>
      </c>
      <c r="R117" s="39">
        <v>4279</v>
      </c>
      <c r="S117" s="39">
        <v>4786</v>
      </c>
      <c r="T117" s="39">
        <v>5446</v>
      </c>
      <c r="U117" s="39">
        <v>4464</v>
      </c>
      <c r="V117" s="39">
        <v>2733</v>
      </c>
      <c r="W117" s="39">
        <v>1330</v>
      </c>
      <c r="X117" s="39">
        <v>435</v>
      </c>
      <c r="Y117" s="40"/>
      <c r="Z117" s="40"/>
      <c r="AA117" s="40"/>
      <c r="AB117" s="40"/>
      <c r="AC117" s="40"/>
      <c r="AD117" s="40"/>
      <c r="AE117" s="40"/>
      <c r="AF117" s="40"/>
      <c r="AG117" s="40"/>
      <c r="AH117" s="40"/>
      <c r="AI117" s="40"/>
      <c r="AJ117" s="40"/>
      <c r="AK117" s="40"/>
      <c r="AL117" s="40"/>
      <c r="AM117" s="40"/>
      <c r="AN117" s="40"/>
      <c r="AO117" s="40"/>
      <c r="AP117" s="40"/>
      <c r="AQ117" s="40"/>
      <c r="AR117" s="40"/>
      <c r="AS117" s="40"/>
      <c r="AT117" s="40"/>
      <c r="AU117" s="40"/>
      <c r="AV117" s="40"/>
      <c r="AW117" s="40"/>
      <c r="AX117" s="40"/>
      <c r="AY117" s="40"/>
      <c r="AZ117" s="40"/>
      <c r="BA117" s="40"/>
      <c r="BB117" s="40"/>
      <c r="BC117" s="40"/>
      <c r="BD117" s="40"/>
      <c r="BE117" s="40"/>
      <c r="BF117" s="40"/>
      <c r="BG117" s="40"/>
    </row>
    <row r="118" spans="1:59" ht="24" customHeight="1">
      <c r="A118" s="38">
        <v>2044</v>
      </c>
      <c r="B118" s="38" t="s">
        <v>70</v>
      </c>
      <c r="C118" s="29" t="s">
        <v>71</v>
      </c>
      <c r="D118" s="39">
        <v>35294</v>
      </c>
      <c r="E118" s="39">
        <v>1330</v>
      </c>
      <c r="F118" s="39">
        <v>1389</v>
      </c>
      <c r="G118" s="39">
        <v>1475</v>
      </c>
      <c r="H118" s="39">
        <v>1595</v>
      </c>
      <c r="I118" s="39">
        <v>1764</v>
      </c>
      <c r="J118" s="39">
        <v>1864</v>
      </c>
      <c r="K118" s="39">
        <v>1884</v>
      </c>
      <c r="L118" s="39">
        <v>1937</v>
      </c>
      <c r="M118" s="39">
        <v>2053</v>
      </c>
      <c r="N118" s="39">
        <v>2205</v>
      </c>
      <c r="O118" s="39">
        <v>2336</v>
      </c>
      <c r="P118" s="39">
        <v>2510</v>
      </c>
      <c r="Q118" s="39">
        <v>2369</v>
      </c>
      <c r="R118" s="39">
        <v>2111</v>
      </c>
      <c r="S118" s="39">
        <v>2151</v>
      </c>
      <c r="T118" s="39">
        <v>2487</v>
      </c>
      <c r="U118" s="39">
        <v>2020</v>
      </c>
      <c r="V118" s="39">
        <v>1150</v>
      </c>
      <c r="W118" s="39">
        <v>503</v>
      </c>
      <c r="X118" s="39">
        <v>160</v>
      </c>
      <c r="Y118" s="40"/>
      <c r="Z118" s="40"/>
      <c r="AA118" s="40"/>
      <c r="AB118" s="40"/>
      <c r="AC118" s="40"/>
      <c r="AD118" s="40"/>
      <c r="AE118" s="40"/>
      <c r="AF118" s="40"/>
      <c r="AG118" s="40"/>
      <c r="AH118" s="40"/>
      <c r="AI118" s="40"/>
      <c r="AJ118" s="40"/>
      <c r="AK118" s="40"/>
      <c r="AL118" s="40"/>
      <c r="AM118" s="40"/>
      <c r="AN118" s="40"/>
      <c r="AO118" s="40"/>
      <c r="AP118" s="40"/>
      <c r="AQ118" s="40"/>
      <c r="AR118" s="40"/>
      <c r="AS118" s="40"/>
      <c r="AT118" s="40"/>
      <c r="AU118" s="40"/>
      <c r="AV118" s="40"/>
      <c r="AW118" s="40"/>
      <c r="AX118" s="40"/>
      <c r="AY118" s="40"/>
      <c r="AZ118" s="40"/>
      <c r="BA118" s="40"/>
      <c r="BB118" s="40"/>
      <c r="BC118" s="40"/>
      <c r="BD118" s="40"/>
      <c r="BE118" s="40"/>
      <c r="BF118" s="40"/>
      <c r="BG118" s="40"/>
    </row>
    <row r="119" spans="1:59" ht="15.95" customHeight="1">
      <c r="A119" s="38" t="s">
        <v>72</v>
      </c>
      <c r="B119" s="38" t="s">
        <v>72</v>
      </c>
      <c r="C119" s="29" t="s">
        <v>73</v>
      </c>
      <c r="D119" s="39">
        <v>36875</v>
      </c>
      <c r="E119" s="39">
        <v>1259</v>
      </c>
      <c r="F119" s="39">
        <v>1315</v>
      </c>
      <c r="G119" s="39">
        <v>1396</v>
      </c>
      <c r="H119" s="39">
        <v>1518</v>
      </c>
      <c r="I119" s="39">
        <v>1700</v>
      </c>
      <c r="J119" s="39">
        <v>1807</v>
      </c>
      <c r="K119" s="39">
        <v>1829</v>
      </c>
      <c r="L119" s="39">
        <v>1886</v>
      </c>
      <c r="M119" s="39">
        <v>2008</v>
      </c>
      <c r="N119" s="39">
        <v>2157</v>
      </c>
      <c r="O119" s="39">
        <v>2291</v>
      </c>
      <c r="P119" s="39">
        <v>2482</v>
      </c>
      <c r="Q119" s="39">
        <v>2410</v>
      </c>
      <c r="R119" s="39">
        <v>2215</v>
      </c>
      <c r="S119" s="39">
        <v>2343</v>
      </c>
      <c r="T119" s="39">
        <v>2842</v>
      </c>
      <c r="U119" s="39">
        <v>2562</v>
      </c>
      <c r="V119" s="39">
        <v>1686</v>
      </c>
      <c r="W119" s="39">
        <v>864</v>
      </c>
      <c r="X119" s="39">
        <v>303</v>
      </c>
      <c r="Y119" s="40"/>
      <c r="Z119" s="40"/>
      <c r="AA119" s="40"/>
      <c r="AB119" s="40"/>
      <c r="AC119" s="40"/>
      <c r="AD119" s="40"/>
      <c r="AE119" s="40"/>
      <c r="AF119" s="40"/>
      <c r="AG119" s="40"/>
      <c r="AH119" s="40"/>
      <c r="AI119" s="40"/>
      <c r="AJ119" s="40"/>
      <c r="AK119" s="40"/>
      <c r="AL119" s="40"/>
      <c r="AM119" s="40"/>
      <c r="AN119" s="40"/>
      <c r="AO119" s="40"/>
      <c r="AP119" s="40"/>
      <c r="AQ119" s="40"/>
      <c r="AR119" s="40"/>
      <c r="AS119" s="40"/>
      <c r="AT119" s="40"/>
      <c r="AU119" s="40"/>
      <c r="AV119" s="40"/>
      <c r="AW119" s="40"/>
      <c r="AX119" s="40"/>
      <c r="AY119" s="40"/>
      <c r="AZ119" s="40"/>
      <c r="BA119" s="40"/>
      <c r="BB119" s="40"/>
      <c r="BC119" s="40"/>
      <c r="BD119" s="40"/>
      <c r="BE119" s="40"/>
      <c r="BF119" s="40"/>
      <c r="BG119" s="40"/>
    </row>
    <row r="120" spans="1:59" ht="15.95" customHeight="1">
      <c r="A120" s="38" t="s">
        <v>72</v>
      </c>
      <c r="B120" s="38" t="s">
        <v>72</v>
      </c>
      <c r="C120" s="29" t="s">
        <v>74</v>
      </c>
      <c r="D120" s="39">
        <v>72169</v>
      </c>
      <c r="E120" s="39">
        <v>2589</v>
      </c>
      <c r="F120" s="39">
        <v>2704</v>
      </c>
      <c r="G120" s="39">
        <v>2871</v>
      </c>
      <c r="H120" s="39">
        <v>3114</v>
      </c>
      <c r="I120" s="39">
        <v>3464</v>
      </c>
      <c r="J120" s="39">
        <v>3671</v>
      </c>
      <c r="K120" s="39">
        <v>3713</v>
      </c>
      <c r="L120" s="39">
        <v>3823</v>
      </c>
      <c r="M120" s="39">
        <v>4061</v>
      </c>
      <c r="N120" s="39">
        <v>4362</v>
      </c>
      <c r="O120" s="39">
        <v>4627</v>
      </c>
      <c r="P120" s="39">
        <v>4992</v>
      </c>
      <c r="Q120" s="39">
        <v>4779</v>
      </c>
      <c r="R120" s="39">
        <v>4326</v>
      </c>
      <c r="S120" s="39">
        <v>4494</v>
      </c>
      <c r="T120" s="39">
        <v>5329</v>
      </c>
      <c r="U120" s="39">
        <v>4582</v>
      </c>
      <c r="V120" s="39">
        <v>2837</v>
      </c>
      <c r="W120" s="39">
        <v>1368</v>
      </c>
      <c r="X120" s="39">
        <v>463</v>
      </c>
      <c r="Y120" s="40"/>
      <c r="Z120" s="40"/>
      <c r="AA120" s="40"/>
      <c r="AB120" s="40"/>
      <c r="AC120" s="40"/>
      <c r="AD120" s="40"/>
      <c r="AE120" s="40"/>
      <c r="AF120" s="40"/>
      <c r="AG120" s="40"/>
      <c r="AH120" s="40"/>
      <c r="AI120" s="40"/>
      <c r="AJ120" s="40"/>
      <c r="AK120" s="40"/>
      <c r="AL120" s="40"/>
      <c r="AM120" s="40"/>
      <c r="AN120" s="40"/>
      <c r="AO120" s="40"/>
      <c r="AP120" s="40"/>
      <c r="AQ120" s="40"/>
      <c r="AR120" s="40"/>
      <c r="AS120" s="40"/>
      <c r="AT120" s="40"/>
      <c r="AU120" s="40"/>
      <c r="AV120" s="40"/>
      <c r="AW120" s="40"/>
      <c r="AX120" s="40"/>
      <c r="AY120" s="40"/>
      <c r="AZ120" s="40"/>
      <c r="BA120" s="40"/>
      <c r="BB120" s="40"/>
      <c r="BC120" s="40"/>
      <c r="BD120" s="40"/>
      <c r="BE120" s="40"/>
      <c r="BF120" s="40"/>
      <c r="BG120" s="40"/>
    </row>
    <row r="121" spans="1:59" ht="24" customHeight="1">
      <c r="A121" s="38">
        <v>2045</v>
      </c>
      <c r="B121" s="38" t="s">
        <v>72</v>
      </c>
      <c r="C121" s="29" t="s">
        <v>71</v>
      </c>
      <c r="D121" s="39">
        <v>35070</v>
      </c>
      <c r="E121" s="39">
        <v>1323</v>
      </c>
      <c r="F121" s="39">
        <v>1376</v>
      </c>
      <c r="G121" s="39">
        <v>1458</v>
      </c>
      <c r="H121" s="39">
        <v>1573</v>
      </c>
      <c r="I121" s="39">
        <v>1746</v>
      </c>
      <c r="J121" s="39">
        <v>1864</v>
      </c>
      <c r="K121" s="39">
        <v>1886</v>
      </c>
      <c r="L121" s="39">
        <v>1925</v>
      </c>
      <c r="M121" s="39">
        <v>2014</v>
      </c>
      <c r="N121" s="39">
        <v>2201</v>
      </c>
      <c r="O121" s="39">
        <v>2248</v>
      </c>
      <c r="P121" s="39">
        <v>2536</v>
      </c>
      <c r="Q121" s="39">
        <v>2359</v>
      </c>
      <c r="R121" s="39">
        <v>2162</v>
      </c>
      <c r="S121" s="39">
        <v>2040</v>
      </c>
      <c r="T121" s="39">
        <v>2406</v>
      </c>
      <c r="U121" s="39">
        <v>2060</v>
      </c>
      <c r="V121" s="39">
        <v>1202</v>
      </c>
      <c r="W121" s="39">
        <v>519</v>
      </c>
      <c r="X121" s="39">
        <v>171</v>
      </c>
      <c r="Y121" s="40"/>
      <c r="Z121" s="40"/>
      <c r="AA121" s="40"/>
      <c r="AB121" s="40"/>
      <c r="AC121" s="40"/>
      <c r="AD121" s="40"/>
      <c r="AE121" s="40"/>
      <c r="AF121" s="40"/>
      <c r="AG121" s="40"/>
      <c r="AH121" s="40"/>
      <c r="AI121" s="40"/>
      <c r="AJ121" s="40"/>
      <c r="AK121" s="40"/>
      <c r="AL121" s="40"/>
      <c r="AM121" s="40"/>
      <c r="AN121" s="40"/>
      <c r="AO121" s="40"/>
      <c r="AP121" s="40"/>
      <c r="AQ121" s="40"/>
      <c r="AR121" s="40"/>
      <c r="AS121" s="40"/>
      <c r="AT121" s="40"/>
      <c r="AU121" s="40"/>
      <c r="AV121" s="40"/>
      <c r="AW121" s="40"/>
      <c r="AX121" s="40"/>
      <c r="AY121" s="40"/>
      <c r="AZ121" s="40"/>
      <c r="BA121" s="40"/>
      <c r="BB121" s="40"/>
      <c r="BC121" s="40"/>
      <c r="BD121" s="40"/>
      <c r="BE121" s="40"/>
      <c r="BF121" s="40"/>
      <c r="BG121" s="40"/>
    </row>
    <row r="122" spans="1:59" ht="15.95" customHeight="1">
      <c r="A122" s="38" t="s">
        <v>72</v>
      </c>
      <c r="B122" s="38" t="s">
        <v>72</v>
      </c>
      <c r="C122" s="29" t="s">
        <v>73</v>
      </c>
      <c r="D122" s="39">
        <v>36659</v>
      </c>
      <c r="E122" s="39">
        <v>1253</v>
      </c>
      <c r="F122" s="39">
        <v>1303</v>
      </c>
      <c r="G122" s="39">
        <v>1380</v>
      </c>
      <c r="H122" s="39">
        <v>1497</v>
      </c>
      <c r="I122" s="39">
        <v>1683</v>
      </c>
      <c r="J122" s="39">
        <v>1806</v>
      </c>
      <c r="K122" s="39">
        <v>1830</v>
      </c>
      <c r="L122" s="39">
        <v>1873</v>
      </c>
      <c r="M122" s="39">
        <v>1968</v>
      </c>
      <c r="N122" s="39">
        <v>2155</v>
      </c>
      <c r="O122" s="39">
        <v>2210</v>
      </c>
      <c r="P122" s="39">
        <v>2504</v>
      </c>
      <c r="Q122" s="39">
        <v>2393</v>
      </c>
      <c r="R122" s="39">
        <v>2270</v>
      </c>
      <c r="S122" s="39">
        <v>2226</v>
      </c>
      <c r="T122" s="39">
        <v>2755</v>
      </c>
      <c r="U122" s="39">
        <v>2595</v>
      </c>
      <c r="V122" s="39">
        <v>1752</v>
      </c>
      <c r="W122" s="39">
        <v>884</v>
      </c>
      <c r="X122" s="39">
        <v>322</v>
      </c>
      <c r="Y122" s="40"/>
      <c r="Z122" s="40"/>
      <c r="AA122" s="40"/>
      <c r="AB122" s="40"/>
      <c r="AC122" s="40"/>
      <c r="AD122" s="40"/>
      <c r="AE122" s="40"/>
      <c r="AF122" s="40"/>
      <c r="AG122" s="40"/>
      <c r="AH122" s="40"/>
      <c r="AI122" s="40"/>
      <c r="AJ122" s="40"/>
      <c r="AK122" s="40"/>
      <c r="AL122" s="40"/>
      <c r="AM122" s="40"/>
      <c r="AN122" s="40"/>
      <c r="AO122" s="40"/>
      <c r="AP122" s="40"/>
      <c r="AQ122" s="40"/>
      <c r="AR122" s="40"/>
      <c r="AS122" s="40"/>
      <c r="AT122" s="40"/>
      <c r="AU122" s="40"/>
      <c r="AV122" s="40"/>
      <c r="AW122" s="40"/>
      <c r="AX122" s="40"/>
      <c r="AY122" s="40"/>
      <c r="AZ122" s="40"/>
      <c r="BA122" s="40"/>
      <c r="BB122" s="40"/>
      <c r="BC122" s="40"/>
      <c r="BD122" s="40"/>
      <c r="BE122" s="40"/>
      <c r="BF122" s="40"/>
      <c r="BG122" s="40"/>
    </row>
    <row r="123" spans="1:59" ht="15.95" customHeight="1">
      <c r="A123" s="38" t="s">
        <v>72</v>
      </c>
      <c r="B123" s="38" t="s">
        <v>72</v>
      </c>
      <c r="C123" s="29" t="s">
        <v>74</v>
      </c>
      <c r="D123" s="39">
        <v>71729</v>
      </c>
      <c r="E123" s="39">
        <v>2576</v>
      </c>
      <c r="F123" s="39">
        <v>2679</v>
      </c>
      <c r="G123" s="39">
        <v>2838</v>
      </c>
      <c r="H123" s="39">
        <v>3070</v>
      </c>
      <c r="I123" s="39">
        <v>3429</v>
      </c>
      <c r="J123" s="39">
        <v>3670</v>
      </c>
      <c r="K123" s="39">
        <v>3716</v>
      </c>
      <c r="L123" s="39">
        <v>3798</v>
      </c>
      <c r="M123" s="39">
        <v>3982</v>
      </c>
      <c r="N123" s="39">
        <v>4356</v>
      </c>
      <c r="O123" s="39">
        <v>4458</v>
      </c>
      <c r="P123" s="39">
        <v>5040</v>
      </c>
      <c r="Q123" s="39">
        <v>4752</v>
      </c>
      <c r="R123" s="39">
        <v>4432</v>
      </c>
      <c r="S123" s="39">
        <v>4266</v>
      </c>
      <c r="T123" s="39">
        <v>5161</v>
      </c>
      <c r="U123" s="39">
        <v>4656</v>
      </c>
      <c r="V123" s="39">
        <v>2954</v>
      </c>
      <c r="W123" s="39">
        <v>1403</v>
      </c>
      <c r="X123" s="39">
        <v>493</v>
      </c>
      <c r="Y123" s="40"/>
      <c r="Z123" s="40"/>
      <c r="AA123" s="40"/>
      <c r="AB123" s="40"/>
      <c r="AC123" s="40"/>
      <c r="AD123" s="40"/>
      <c r="AE123" s="40"/>
      <c r="AF123" s="40"/>
      <c r="AG123" s="40"/>
      <c r="AH123" s="40"/>
      <c r="AI123" s="40"/>
      <c r="AJ123" s="40"/>
      <c r="AK123" s="40"/>
      <c r="AL123" s="40"/>
      <c r="AM123" s="40"/>
      <c r="AN123" s="40"/>
      <c r="AO123" s="40"/>
      <c r="AP123" s="40"/>
      <c r="AQ123" s="40"/>
      <c r="AR123" s="40"/>
      <c r="AS123" s="40"/>
      <c r="AT123" s="40"/>
      <c r="AU123" s="40"/>
      <c r="AV123" s="40"/>
      <c r="AW123" s="40"/>
      <c r="AX123" s="40"/>
      <c r="AY123" s="40"/>
      <c r="AZ123" s="40"/>
      <c r="BA123" s="40"/>
      <c r="BB123" s="40"/>
      <c r="BC123" s="40"/>
      <c r="BD123" s="40"/>
      <c r="BE123" s="40"/>
      <c r="BF123" s="40"/>
      <c r="BG123" s="40"/>
    </row>
    <row r="124" spans="1:59" ht="24" customHeight="1">
      <c r="A124" s="38">
        <v>2046</v>
      </c>
      <c r="B124" s="38" t="s">
        <v>72</v>
      </c>
      <c r="C124" s="29" t="s">
        <v>71</v>
      </c>
      <c r="D124" s="39">
        <v>34843</v>
      </c>
      <c r="E124" s="39">
        <v>1318</v>
      </c>
      <c r="F124" s="39">
        <v>1365</v>
      </c>
      <c r="G124" s="39">
        <v>1442</v>
      </c>
      <c r="H124" s="39">
        <v>1551</v>
      </c>
      <c r="I124" s="39">
        <v>1726</v>
      </c>
      <c r="J124" s="39">
        <v>1860</v>
      </c>
      <c r="K124" s="39">
        <v>1888</v>
      </c>
      <c r="L124" s="39">
        <v>1917</v>
      </c>
      <c r="M124" s="39">
        <v>1986</v>
      </c>
      <c r="N124" s="39">
        <v>2170</v>
      </c>
      <c r="O124" s="39">
        <v>2217</v>
      </c>
      <c r="P124" s="39">
        <v>2505</v>
      </c>
      <c r="Q124" s="39">
        <v>2366</v>
      </c>
      <c r="R124" s="39">
        <v>2200</v>
      </c>
      <c r="S124" s="39">
        <v>1962</v>
      </c>
      <c r="T124" s="39">
        <v>2310</v>
      </c>
      <c r="U124" s="39">
        <v>2085</v>
      </c>
      <c r="V124" s="39">
        <v>1254</v>
      </c>
      <c r="W124" s="39">
        <v>540</v>
      </c>
      <c r="X124" s="39">
        <v>180</v>
      </c>
      <c r="Y124" s="40"/>
      <c r="Z124" s="40"/>
      <c r="AA124" s="40"/>
      <c r="AB124" s="40"/>
      <c r="AC124" s="40"/>
      <c r="AD124" s="40"/>
      <c r="AE124" s="40"/>
      <c r="AF124" s="40"/>
      <c r="AG124" s="40"/>
      <c r="AH124" s="40"/>
      <c r="AI124" s="40"/>
      <c r="AJ124" s="40"/>
      <c r="AK124" s="40"/>
      <c r="AL124" s="40"/>
      <c r="AM124" s="40"/>
      <c r="AN124" s="40"/>
      <c r="AO124" s="40"/>
      <c r="AP124" s="40"/>
      <c r="AQ124" s="40"/>
      <c r="AR124" s="40"/>
      <c r="AS124" s="40"/>
      <c r="AT124" s="40"/>
      <c r="AU124" s="40"/>
      <c r="AV124" s="40"/>
      <c r="AW124" s="40"/>
      <c r="AX124" s="40"/>
      <c r="AY124" s="40"/>
      <c r="AZ124" s="40"/>
      <c r="BA124" s="40"/>
      <c r="BB124" s="40"/>
      <c r="BC124" s="40"/>
      <c r="BD124" s="40"/>
      <c r="BE124" s="40"/>
      <c r="BF124" s="40"/>
      <c r="BG124" s="40"/>
    </row>
    <row r="125" spans="1:59" ht="15.95" customHeight="1">
      <c r="A125" s="38" t="s">
        <v>72</v>
      </c>
      <c r="B125" s="38" t="s">
        <v>72</v>
      </c>
      <c r="C125" s="29" t="s">
        <v>73</v>
      </c>
      <c r="D125" s="39">
        <v>36438</v>
      </c>
      <c r="E125" s="39">
        <v>1247</v>
      </c>
      <c r="F125" s="39">
        <v>1292</v>
      </c>
      <c r="G125" s="39">
        <v>1365</v>
      </c>
      <c r="H125" s="39">
        <v>1477</v>
      </c>
      <c r="I125" s="39">
        <v>1664</v>
      </c>
      <c r="J125" s="39">
        <v>1803</v>
      </c>
      <c r="K125" s="39">
        <v>1833</v>
      </c>
      <c r="L125" s="39">
        <v>1866</v>
      </c>
      <c r="M125" s="39">
        <v>1938</v>
      </c>
      <c r="N125" s="39">
        <v>2125</v>
      </c>
      <c r="O125" s="39">
        <v>2180</v>
      </c>
      <c r="P125" s="39">
        <v>2471</v>
      </c>
      <c r="Q125" s="39">
        <v>2394</v>
      </c>
      <c r="R125" s="39">
        <v>2309</v>
      </c>
      <c r="S125" s="39">
        <v>2144</v>
      </c>
      <c r="T125" s="39">
        <v>2648</v>
      </c>
      <c r="U125" s="39">
        <v>2615</v>
      </c>
      <c r="V125" s="39">
        <v>1820</v>
      </c>
      <c r="W125" s="39">
        <v>909</v>
      </c>
      <c r="X125" s="39">
        <v>339</v>
      </c>
      <c r="Y125" s="40"/>
      <c r="Z125" s="40"/>
      <c r="AA125" s="40"/>
      <c r="AB125" s="40"/>
      <c r="AC125" s="40"/>
      <c r="AD125" s="40"/>
      <c r="AE125" s="40"/>
      <c r="AF125" s="40"/>
      <c r="AG125" s="40"/>
      <c r="AH125" s="40"/>
      <c r="AI125" s="40"/>
      <c r="AJ125" s="40"/>
      <c r="AK125" s="40"/>
      <c r="AL125" s="40"/>
      <c r="AM125" s="40"/>
      <c r="AN125" s="40"/>
      <c r="AO125" s="40"/>
      <c r="AP125" s="40"/>
      <c r="AQ125" s="40"/>
      <c r="AR125" s="40"/>
      <c r="AS125" s="40"/>
      <c r="AT125" s="40"/>
      <c r="AU125" s="40"/>
      <c r="AV125" s="40"/>
      <c r="AW125" s="40"/>
      <c r="AX125" s="40"/>
      <c r="AY125" s="40"/>
      <c r="AZ125" s="40"/>
      <c r="BA125" s="40"/>
      <c r="BB125" s="40"/>
      <c r="BC125" s="40"/>
      <c r="BD125" s="40"/>
      <c r="BE125" s="40"/>
      <c r="BF125" s="40"/>
      <c r="BG125" s="40"/>
    </row>
    <row r="126" spans="1:59" ht="15.95" customHeight="1">
      <c r="A126" s="38" t="s">
        <v>72</v>
      </c>
      <c r="B126" s="38" t="s">
        <v>72</v>
      </c>
      <c r="C126" s="29" t="s">
        <v>74</v>
      </c>
      <c r="D126" s="39">
        <v>71280</v>
      </c>
      <c r="E126" s="39">
        <v>2565</v>
      </c>
      <c r="F126" s="39">
        <v>2656</v>
      </c>
      <c r="G126" s="39">
        <v>2807</v>
      </c>
      <c r="H126" s="39">
        <v>3028</v>
      </c>
      <c r="I126" s="39">
        <v>3391</v>
      </c>
      <c r="J126" s="39">
        <v>3663</v>
      </c>
      <c r="K126" s="39">
        <v>3721</v>
      </c>
      <c r="L126" s="39">
        <v>3784</v>
      </c>
      <c r="M126" s="39">
        <v>3924</v>
      </c>
      <c r="N126" s="39">
        <v>4294</v>
      </c>
      <c r="O126" s="39">
        <v>4396</v>
      </c>
      <c r="P126" s="39">
        <v>4976</v>
      </c>
      <c r="Q126" s="39">
        <v>4760</v>
      </c>
      <c r="R126" s="39">
        <v>4509</v>
      </c>
      <c r="S126" s="39">
        <v>4106</v>
      </c>
      <c r="T126" s="39">
        <v>4959</v>
      </c>
      <c r="U126" s="39">
        <v>4699</v>
      </c>
      <c r="V126" s="39">
        <v>3074</v>
      </c>
      <c r="W126" s="39">
        <v>1449</v>
      </c>
      <c r="X126" s="39">
        <v>519</v>
      </c>
      <c r="Y126" s="40"/>
      <c r="Z126" s="40"/>
      <c r="AA126" s="40"/>
      <c r="AB126" s="40"/>
      <c r="AC126" s="40"/>
      <c r="AD126" s="40"/>
      <c r="AE126" s="40"/>
      <c r="AF126" s="40"/>
      <c r="AG126" s="40"/>
      <c r="AH126" s="40"/>
      <c r="AI126" s="40"/>
      <c r="AJ126" s="40"/>
      <c r="AK126" s="40"/>
      <c r="AL126" s="40"/>
      <c r="AM126" s="40"/>
      <c r="AN126" s="40"/>
      <c r="AO126" s="40"/>
      <c r="AP126" s="40"/>
      <c r="AQ126" s="40"/>
      <c r="AR126" s="40"/>
      <c r="AS126" s="40"/>
      <c r="AT126" s="40"/>
      <c r="AU126" s="40"/>
      <c r="AV126" s="40"/>
      <c r="AW126" s="40"/>
      <c r="AX126" s="40"/>
      <c r="AY126" s="40"/>
      <c r="AZ126" s="40"/>
      <c r="BA126" s="40"/>
      <c r="BB126" s="40"/>
      <c r="BC126" s="40"/>
      <c r="BD126" s="40"/>
      <c r="BE126" s="40"/>
      <c r="BF126" s="40"/>
      <c r="BG126" s="40"/>
    </row>
    <row r="127" spans="1:59" ht="24" customHeight="1">
      <c r="A127" s="38">
        <v>2047</v>
      </c>
      <c r="B127" s="38" t="s">
        <v>72</v>
      </c>
      <c r="C127" s="29" t="s">
        <v>71</v>
      </c>
      <c r="D127" s="39">
        <v>34612</v>
      </c>
      <c r="E127" s="39">
        <v>1313</v>
      </c>
      <c r="F127" s="39">
        <v>1355</v>
      </c>
      <c r="G127" s="39">
        <v>1426</v>
      </c>
      <c r="H127" s="39">
        <v>1531</v>
      </c>
      <c r="I127" s="39">
        <v>1705</v>
      </c>
      <c r="J127" s="39">
        <v>1853</v>
      </c>
      <c r="K127" s="39">
        <v>1891</v>
      </c>
      <c r="L127" s="39">
        <v>1904</v>
      </c>
      <c r="M127" s="39">
        <v>1971</v>
      </c>
      <c r="N127" s="39">
        <v>2123</v>
      </c>
      <c r="O127" s="39">
        <v>2208</v>
      </c>
      <c r="P127" s="39">
        <v>2448</v>
      </c>
      <c r="Q127" s="39">
        <v>2379</v>
      </c>
      <c r="R127" s="39">
        <v>2236</v>
      </c>
      <c r="S127" s="39">
        <v>1936</v>
      </c>
      <c r="T127" s="39">
        <v>2188</v>
      </c>
      <c r="U127" s="39">
        <v>2089</v>
      </c>
      <c r="V127" s="39">
        <v>1305</v>
      </c>
      <c r="W127" s="39">
        <v>562</v>
      </c>
      <c r="X127" s="39">
        <v>190</v>
      </c>
      <c r="Y127" s="40"/>
      <c r="Z127" s="40"/>
      <c r="AA127" s="40"/>
      <c r="AB127" s="40"/>
      <c r="AC127" s="40"/>
      <c r="AD127" s="40"/>
      <c r="AE127" s="40"/>
      <c r="AF127" s="40"/>
      <c r="AG127" s="40"/>
      <c r="AH127" s="40"/>
      <c r="AI127" s="40"/>
      <c r="AJ127" s="40"/>
      <c r="AK127" s="40"/>
      <c r="AL127" s="40"/>
      <c r="AM127" s="40"/>
      <c r="AN127" s="40"/>
      <c r="AO127" s="40"/>
      <c r="AP127" s="40"/>
      <c r="AQ127" s="40"/>
      <c r="AR127" s="40"/>
      <c r="AS127" s="40"/>
      <c r="AT127" s="40"/>
      <c r="AU127" s="40"/>
      <c r="AV127" s="40"/>
      <c r="AW127" s="40"/>
      <c r="AX127" s="40"/>
      <c r="AY127" s="40"/>
      <c r="AZ127" s="40"/>
      <c r="BA127" s="40"/>
      <c r="BB127" s="40"/>
      <c r="BC127" s="40"/>
      <c r="BD127" s="40"/>
      <c r="BE127" s="40"/>
      <c r="BF127" s="40"/>
      <c r="BG127" s="40"/>
    </row>
    <row r="128" spans="1:59" ht="15.95" customHeight="1">
      <c r="A128" s="38" t="s">
        <v>70</v>
      </c>
      <c r="B128" s="38" t="s">
        <v>72</v>
      </c>
      <c r="C128" s="29" t="s">
        <v>73</v>
      </c>
      <c r="D128" s="39">
        <v>36211</v>
      </c>
      <c r="E128" s="39">
        <v>1243</v>
      </c>
      <c r="F128" s="39">
        <v>1282</v>
      </c>
      <c r="G128" s="39">
        <v>1350</v>
      </c>
      <c r="H128" s="39">
        <v>1458</v>
      </c>
      <c r="I128" s="39">
        <v>1644</v>
      </c>
      <c r="J128" s="39">
        <v>1796</v>
      </c>
      <c r="K128" s="39">
        <v>1835</v>
      </c>
      <c r="L128" s="39">
        <v>1854</v>
      </c>
      <c r="M128" s="39">
        <v>1923</v>
      </c>
      <c r="N128" s="39">
        <v>2080</v>
      </c>
      <c r="O128" s="39">
        <v>2171</v>
      </c>
      <c r="P128" s="39">
        <v>2419</v>
      </c>
      <c r="Q128" s="39">
        <v>2400</v>
      </c>
      <c r="R128" s="39">
        <v>2342</v>
      </c>
      <c r="S128" s="39">
        <v>2113</v>
      </c>
      <c r="T128" s="39">
        <v>2512</v>
      </c>
      <c r="U128" s="39">
        <v>2615</v>
      </c>
      <c r="V128" s="39">
        <v>1883</v>
      </c>
      <c r="W128" s="39">
        <v>937</v>
      </c>
      <c r="X128" s="39">
        <v>356</v>
      </c>
      <c r="Y128" s="40"/>
      <c r="Z128" s="40"/>
      <c r="AA128" s="40"/>
      <c r="AB128" s="40"/>
      <c r="AC128" s="40"/>
      <c r="AD128" s="40"/>
      <c r="AE128" s="40"/>
      <c r="AF128" s="40"/>
      <c r="AG128" s="40"/>
      <c r="AH128" s="40"/>
      <c r="AI128" s="40"/>
      <c r="AJ128" s="40"/>
      <c r="AK128" s="40"/>
      <c r="AL128" s="40"/>
      <c r="AM128" s="40"/>
      <c r="AN128" s="40"/>
      <c r="AO128" s="40"/>
      <c r="AP128" s="40"/>
      <c r="AQ128" s="40"/>
      <c r="AR128" s="40"/>
      <c r="AS128" s="40"/>
      <c r="AT128" s="40"/>
      <c r="AU128" s="40"/>
      <c r="AV128" s="40"/>
      <c r="AW128" s="40"/>
      <c r="AX128" s="40"/>
      <c r="AY128" s="40"/>
      <c r="AZ128" s="40"/>
      <c r="BA128" s="40"/>
      <c r="BB128" s="40"/>
      <c r="BC128" s="40"/>
      <c r="BD128" s="40"/>
      <c r="BE128" s="40"/>
      <c r="BF128" s="40"/>
      <c r="BG128" s="40"/>
    </row>
    <row r="129" spans="1:59" ht="15.95" customHeight="1">
      <c r="A129" s="38" t="s">
        <v>70</v>
      </c>
      <c r="B129" s="38" t="s">
        <v>72</v>
      </c>
      <c r="C129" s="29" t="s">
        <v>74</v>
      </c>
      <c r="D129" s="39">
        <v>70823</v>
      </c>
      <c r="E129" s="39">
        <v>2555</v>
      </c>
      <c r="F129" s="39">
        <v>2637</v>
      </c>
      <c r="G129" s="39">
        <v>2776</v>
      </c>
      <c r="H129" s="39">
        <v>2989</v>
      </c>
      <c r="I129" s="39">
        <v>3349</v>
      </c>
      <c r="J129" s="39">
        <v>3649</v>
      </c>
      <c r="K129" s="39">
        <v>3727</v>
      </c>
      <c r="L129" s="39">
        <v>3757</v>
      </c>
      <c r="M129" s="39">
        <v>3894</v>
      </c>
      <c r="N129" s="39">
        <v>4203</v>
      </c>
      <c r="O129" s="39">
        <v>4378</v>
      </c>
      <c r="P129" s="39">
        <v>4867</v>
      </c>
      <c r="Q129" s="39">
        <v>4779</v>
      </c>
      <c r="R129" s="39">
        <v>4578</v>
      </c>
      <c r="S129" s="39">
        <v>4049</v>
      </c>
      <c r="T129" s="39">
        <v>4700</v>
      </c>
      <c r="U129" s="39">
        <v>4704</v>
      </c>
      <c r="V129" s="39">
        <v>3188</v>
      </c>
      <c r="W129" s="39">
        <v>1499</v>
      </c>
      <c r="X129" s="39">
        <v>545</v>
      </c>
      <c r="Y129" s="40"/>
      <c r="Z129" s="40"/>
      <c r="AA129" s="40"/>
      <c r="AB129" s="40"/>
      <c r="AC129" s="40"/>
      <c r="AD129" s="40"/>
      <c r="AE129" s="40"/>
      <c r="AF129" s="40"/>
      <c r="AG129" s="40"/>
      <c r="AH129" s="40"/>
      <c r="AI129" s="40"/>
      <c r="AJ129" s="40"/>
      <c r="AK129" s="40"/>
      <c r="AL129" s="40"/>
      <c r="AM129" s="40"/>
      <c r="AN129" s="40"/>
      <c r="AO129" s="40"/>
      <c r="AP129" s="40"/>
      <c r="AQ129" s="40"/>
      <c r="AR129" s="40"/>
      <c r="AS129" s="40"/>
      <c r="AT129" s="40"/>
      <c r="AU129" s="40"/>
      <c r="AV129" s="40"/>
      <c r="AW129" s="40"/>
      <c r="AX129" s="40"/>
      <c r="AY129" s="40"/>
      <c r="AZ129" s="40"/>
      <c r="BA129" s="40"/>
      <c r="BB129" s="40"/>
      <c r="BC129" s="40"/>
      <c r="BD129" s="40"/>
      <c r="BE129" s="40"/>
      <c r="BF129" s="40"/>
      <c r="BG129" s="40"/>
    </row>
    <row r="130" spans="1:59" ht="24" customHeight="1">
      <c r="A130" s="38">
        <v>2048</v>
      </c>
      <c r="B130" s="38" t="s">
        <v>72</v>
      </c>
      <c r="C130" s="29" t="s">
        <v>71</v>
      </c>
      <c r="D130" s="39">
        <v>34380</v>
      </c>
      <c r="E130" s="39">
        <v>1308</v>
      </c>
      <c r="F130" s="39">
        <v>1346</v>
      </c>
      <c r="G130" s="39">
        <v>1411</v>
      </c>
      <c r="H130" s="39">
        <v>1512</v>
      </c>
      <c r="I130" s="39">
        <v>1682</v>
      </c>
      <c r="J130" s="39">
        <v>1843</v>
      </c>
      <c r="K130" s="39">
        <v>1893</v>
      </c>
      <c r="L130" s="39">
        <v>1894</v>
      </c>
      <c r="M130" s="39">
        <v>1959</v>
      </c>
      <c r="N130" s="39">
        <v>2083</v>
      </c>
      <c r="O130" s="39">
        <v>2195</v>
      </c>
      <c r="P130" s="39">
        <v>2373</v>
      </c>
      <c r="Q130" s="39">
        <v>2414</v>
      </c>
      <c r="R130" s="39">
        <v>2256</v>
      </c>
      <c r="S130" s="39">
        <v>1951</v>
      </c>
      <c r="T130" s="39">
        <v>2042</v>
      </c>
      <c r="U130" s="39">
        <v>2071</v>
      </c>
      <c r="V130" s="39">
        <v>1361</v>
      </c>
      <c r="W130" s="39">
        <v>587</v>
      </c>
      <c r="X130" s="39">
        <v>198</v>
      </c>
      <c r="Y130" s="40"/>
      <c r="Z130" s="40"/>
      <c r="AA130" s="40"/>
      <c r="AB130" s="40"/>
      <c r="AC130" s="40"/>
      <c r="AD130" s="40"/>
      <c r="AE130" s="40"/>
      <c r="AF130" s="40"/>
      <c r="AG130" s="40"/>
      <c r="AH130" s="40"/>
      <c r="AI130" s="40"/>
      <c r="AJ130" s="40"/>
      <c r="AK130" s="40"/>
      <c r="AL130" s="40"/>
      <c r="AM130" s="40"/>
      <c r="AN130" s="40"/>
      <c r="AO130" s="40"/>
      <c r="AP130" s="40"/>
      <c r="AQ130" s="40"/>
      <c r="AR130" s="40"/>
      <c r="AS130" s="40"/>
      <c r="AT130" s="40"/>
      <c r="AU130" s="40"/>
      <c r="AV130" s="40"/>
      <c r="AW130" s="40"/>
      <c r="AX130" s="40"/>
      <c r="AY130" s="40"/>
      <c r="AZ130" s="40"/>
      <c r="BA130" s="40"/>
      <c r="BB130" s="40"/>
      <c r="BC130" s="40"/>
      <c r="BD130" s="40"/>
      <c r="BE130" s="40"/>
      <c r="BF130" s="40"/>
      <c r="BG130" s="40"/>
    </row>
    <row r="131" spans="1:59" ht="15.95" customHeight="1">
      <c r="A131" s="38" t="s">
        <v>70</v>
      </c>
      <c r="B131" s="38" t="s">
        <v>72</v>
      </c>
      <c r="C131" s="29" t="s">
        <v>73</v>
      </c>
      <c r="D131" s="39">
        <v>35978</v>
      </c>
      <c r="E131" s="39">
        <v>1238</v>
      </c>
      <c r="F131" s="39">
        <v>1274</v>
      </c>
      <c r="G131" s="39">
        <v>1336</v>
      </c>
      <c r="H131" s="39">
        <v>1440</v>
      </c>
      <c r="I131" s="39">
        <v>1623</v>
      </c>
      <c r="J131" s="39">
        <v>1786</v>
      </c>
      <c r="K131" s="39">
        <v>1837</v>
      </c>
      <c r="L131" s="39">
        <v>1843</v>
      </c>
      <c r="M131" s="39">
        <v>1913</v>
      </c>
      <c r="N131" s="39">
        <v>2041</v>
      </c>
      <c r="O131" s="39">
        <v>2159</v>
      </c>
      <c r="P131" s="39">
        <v>2347</v>
      </c>
      <c r="Q131" s="39">
        <v>2428</v>
      </c>
      <c r="R131" s="39">
        <v>2359</v>
      </c>
      <c r="S131" s="39">
        <v>2126</v>
      </c>
      <c r="T131" s="39">
        <v>2353</v>
      </c>
      <c r="U131" s="39">
        <v>2588</v>
      </c>
      <c r="V131" s="39">
        <v>1952</v>
      </c>
      <c r="W131" s="39">
        <v>967</v>
      </c>
      <c r="X131" s="39">
        <v>370</v>
      </c>
      <c r="Y131" s="40"/>
      <c r="Z131" s="40"/>
      <c r="AA131" s="40"/>
      <c r="AB131" s="40"/>
      <c r="AC131" s="40"/>
      <c r="AD131" s="40"/>
      <c r="AE131" s="40"/>
      <c r="AF131" s="40"/>
      <c r="AG131" s="40"/>
      <c r="AH131" s="40"/>
      <c r="AI131" s="40"/>
      <c r="AJ131" s="40"/>
      <c r="AK131" s="40"/>
      <c r="AL131" s="40"/>
      <c r="AM131" s="40"/>
      <c r="AN131" s="40"/>
      <c r="AO131" s="40"/>
      <c r="AP131" s="40"/>
      <c r="AQ131" s="40"/>
      <c r="AR131" s="40"/>
      <c r="AS131" s="40"/>
      <c r="AT131" s="40"/>
      <c r="AU131" s="40"/>
      <c r="AV131" s="40"/>
      <c r="AW131" s="40"/>
      <c r="AX131" s="40"/>
      <c r="AY131" s="40"/>
      <c r="AZ131" s="40"/>
      <c r="BA131" s="40"/>
      <c r="BB131" s="40"/>
      <c r="BC131" s="40"/>
      <c r="BD131" s="40"/>
      <c r="BE131" s="40"/>
      <c r="BF131" s="40"/>
      <c r="BG131" s="40"/>
    </row>
    <row r="132" spans="1:59" ht="15.95" customHeight="1">
      <c r="A132" s="38" t="s">
        <v>70</v>
      </c>
      <c r="B132" s="38" t="s">
        <v>72</v>
      </c>
      <c r="C132" s="29" t="s">
        <v>74</v>
      </c>
      <c r="D132" s="39">
        <v>70359</v>
      </c>
      <c r="E132" s="39">
        <v>2546</v>
      </c>
      <c r="F132" s="39">
        <v>2620</v>
      </c>
      <c r="G132" s="39">
        <v>2747</v>
      </c>
      <c r="H132" s="39">
        <v>2952</v>
      </c>
      <c r="I132" s="39">
        <v>3305</v>
      </c>
      <c r="J132" s="39">
        <v>3629</v>
      </c>
      <c r="K132" s="39">
        <v>3731</v>
      </c>
      <c r="L132" s="39">
        <v>3737</v>
      </c>
      <c r="M132" s="39">
        <v>3872</v>
      </c>
      <c r="N132" s="39">
        <v>4124</v>
      </c>
      <c r="O132" s="39">
        <v>4354</v>
      </c>
      <c r="P132" s="39">
        <v>4720</v>
      </c>
      <c r="Q132" s="39">
        <v>4842</v>
      </c>
      <c r="R132" s="39">
        <v>4615</v>
      </c>
      <c r="S132" s="39">
        <v>4077</v>
      </c>
      <c r="T132" s="39">
        <v>4395</v>
      </c>
      <c r="U132" s="39">
        <v>4659</v>
      </c>
      <c r="V132" s="39">
        <v>3313</v>
      </c>
      <c r="W132" s="39">
        <v>1554</v>
      </c>
      <c r="X132" s="39">
        <v>568</v>
      </c>
      <c r="Y132" s="40"/>
      <c r="Z132" s="40"/>
      <c r="AA132" s="40"/>
      <c r="AB132" s="40"/>
      <c r="AC132" s="40"/>
      <c r="AD132" s="40"/>
      <c r="AE132" s="40"/>
      <c r="AF132" s="40"/>
      <c r="AG132" s="40"/>
      <c r="AH132" s="40"/>
      <c r="AI132" s="40"/>
      <c r="AJ132" s="40"/>
      <c r="AK132" s="40"/>
      <c r="AL132" s="40"/>
      <c r="AM132" s="40"/>
      <c r="AN132" s="40"/>
      <c r="AO132" s="40"/>
      <c r="AP132" s="40"/>
      <c r="AQ132" s="40"/>
      <c r="AR132" s="40"/>
      <c r="AS132" s="40"/>
      <c r="AT132" s="40"/>
      <c r="AU132" s="40"/>
      <c r="AV132" s="40"/>
      <c r="AW132" s="40"/>
      <c r="AX132" s="40"/>
      <c r="AY132" s="40"/>
      <c r="AZ132" s="40"/>
      <c r="BA132" s="40"/>
      <c r="BB132" s="40"/>
      <c r="BC132" s="40"/>
      <c r="BD132" s="40"/>
      <c r="BE132" s="40"/>
      <c r="BF132" s="40"/>
      <c r="BG132" s="40"/>
    </row>
    <row r="133" spans="1:59" ht="24" customHeight="1">
      <c r="A133" s="38">
        <v>2049</v>
      </c>
      <c r="B133" s="38" t="s">
        <v>72</v>
      </c>
      <c r="C133" s="29" t="s">
        <v>71</v>
      </c>
      <c r="D133" s="39">
        <v>34147</v>
      </c>
      <c r="E133" s="39">
        <v>1304</v>
      </c>
      <c r="F133" s="39">
        <v>1338</v>
      </c>
      <c r="G133" s="39">
        <v>1398</v>
      </c>
      <c r="H133" s="39">
        <v>1495</v>
      </c>
      <c r="I133" s="39">
        <v>1660</v>
      </c>
      <c r="J133" s="39">
        <v>1829</v>
      </c>
      <c r="K133" s="39">
        <v>1895</v>
      </c>
      <c r="L133" s="39">
        <v>1893</v>
      </c>
      <c r="M133" s="39">
        <v>1939</v>
      </c>
      <c r="N133" s="39">
        <v>2051</v>
      </c>
      <c r="O133" s="39">
        <v>2189</v>
      </c>
      <c r="P133" s="39">
        <v>2298</v>
      </c>
      <c r="Q133" s="39">
        <v>2438</v>
      </c>
      <c r="R133" s="39">
        <v>2267</v>
      </c>
      <c r="S133" s="39">
        <v>1975</v>
      </c>
      <c r="T133" s="39">
        <v>1917</v>
      </c>
      <c r="U133" s="39">
        <v>2031</v>
      </c>
      <c r="V133" s="39">
        <v>1407</v>
      </c>
      <c r="W133" s="39">
        <v>616</v>
      </c>
      <c r="X133" s="39">
        <v>207</v>
      </c>
      <c r="Y133" s="40"/>
      <c r="Z133" s="40"/>
      <c r="AA133" s="40"/>
      <c r="AB133" s="40"/>
      <c r="AC133" s="40"/>
      <c r="AD133" s="40"/>
      <c r="AE133" s="40"/>
      <c r="AF133" s="40"/>
      <c r="AG133" s="40"/>
      <c r="AH133" s="40"/>
      <c r="AI133" s="40"/>
      <c r="AJ133" s="40"/>
      <c r="AK133" s="40"/>
      <c r="AL133" s="40"/>
      <c r="AM133" s="40"/>
      <c r="AN133" s="40"/>
      <c r="AO133" s="40"/>
      <c r="AP133" s="40"/>
      <c r="AQ133" s="40"/>
      <c r="AR133" s="40"/>
      <c r="AS133" s="40"/>
      <c r="AT133" s="40"/>
      <c r="AU133" s="40"/>
      <c r="AV133" s="40"/>
      <c r="AW133" s="40"/>
      <c r="AX133" s="40"/>
      <c r="AY133" s="40"/>
      <c r="AZ133" s="40"/>
      <c r="BA133" s="40"/>
      <c r="BB133" s="40"/>
      <c r="BC133" s="40"/>
      <c r="BD133" s="40"/>
      <c r="BE133" s="40"/>
      <c r="BF133" s="40"/>
      <c r="BG133" s="40"/>
    </row>
    <row r="134" spans="1:59" ht="15.95" customHeight="1">
      <c r="A134" s="38" t="s">
        <v>70</v>
      </c>
      <c r="B134" s="38" t="s">
        <v>72</v>
      </c>
      <c r="C134" s="29" t="s">
        <v>73</v>
      </c>
      <c r="D134" s="39">
        <v>35741</v>
      </c>
      <c r="E134" s="39">
        <v>1234</v>
      </c>
      <c r="F134" s="39">
        <v>1267</v>
      </c>
      <c r="G134" s="39">
        <v>1322</v>
      </c>
      <c r="H134" s="39">
        <v>1423</v>
      </c>
      <c r="I134" s="39">
        <v>1601</v>
      </c>
      <c r="J134" s="39">
        <v>1773</v>
      </c>
      <c r="K134" s="39">
        <v>1838</v>
      </c>
      <c r="L134" s="39">
        <v>1842</v>
      </c>
      <c r="M134" s="39">
        <v>1892</v>
      </c>
      <c r="N134" s="39">
        <v>2011</v>
      </c>
      <c r="O134" s="39">
        <v>2153</v>
      </c>
      <c r="P134" s="39">
        <v>2274</v>
      </c>
      <c r="Q134" s="39">
        <v>2448</v>
      </c>
      <c r="R134" s="39">
        <v>2364</v>
      </c>
      <c r="S134" s="39">
        <v>2150</v>
      </c>
      <c r="T134" s="39">
        <v>2216</v>
      </c>
      <c r="U134" s="39">
        <v>2536</v>
      </c>
      <c r="V134" s="39">
        <v>2004</v>
      </c>
      <c r="W134" s="39">
        <v>1008</v>
      </c>
      <c r="X134" s="39">
        <v>386</v>
      </c>
      <c r="Y134" s="40"/>
      <c r="Z134" s="40"/>
      <c r="AA134" s="40"/>
      <c r="AB134" s="40"/>
      <c r="AC134" s="40"/>
      <c r="AD134" s="40"/>
      <c r="AE134" s="40"/>
      <c r="AF134" s="40"/>
      <c r="AG134" s="40"/>
      <c r="AH134" s="40"/>
      <c r="AI134" s="40"/>
      <c r="AJ134" s="40"/>
      <c r="AK134" s="40"/>
      <c r="AL134" s="40"/>
      <c r="AM134" s="40"/>
      <c r="AN134" s="40"/>
      <c r="AO134" s="40"/>
      <c r="AP134" s="40"/>
      <c r="AQ134" s="40"/>
      <c r="AR134" s="40"/>
      <c r="AS134" s="40"/>
      <c r="AT134" s="40"/>
      <c r="AU134" s="40"/>
      <c r="AV134" s="40"/>
      <c r="AW134" s="40"/>
      <c r="AX134" s="40"/>
      <c r="AY134" s="40"/>
      <c r="AZ134" s="40"/>
      <c r="BA134" s="40"/>
      <c r="BB134" s="40"/>
      <c r="BC134" s="40"/>
      <c r="BD134" s="40"/>
      <c r="BE134" s="40"/>
      <c r="BF134" s="40"/>
      <c r="BG134" s="40"/>
    </row>
    <row r="135" spans="1:59" ht="15.95" customHeight="1">
      <c r="A135" s="38" t="s">
        <v>70</v>
      </c>
      <c r="B135" s="38" t="s">
        <v>72</v>
      </c>
      <c r="C135" s="29" t="s">
        <v>74</v>
      </c>
      <c r="D135" s="39">
        <v>69888</v>
      </c>
      <c r="E135" s="39">
        <v>2538</v>
      </c>
      <c r="F135" s="39">
        <v>2605</v>
      </c>
      <c r="G135" s="39">
        <v>2720</v>
      </c>
      <c r="H135" s="39">
        <v>2917</v>
      </c>
      <c r="I135" s="39">
        <v>3261</v>
      </c>
      <c r="J135" s="39">
        <v>3602</v>
      </c>
      <c r="K135" s="39">
        <v>3733</v>
      </c>
      <c r="L135" s="39">
        <v>3736</v>
      </c>
      <c r="M135" s="39">
        <v>3831</v>
      </c>
      <c r="N135" s="39">
        <v>4061</v>
      </c>
      <c r="O135" s="39">
        <v>4342</v>
      </c>
      <c r="P135" s="39">
        <v>4572</v>
      </c>
      <c r="Q135" s="39">
        <v>4887</v>
      </c>
      <c r="R135" s="39">
        <v>4631</v>
      </c>
      <c r="S135" s="39">
        <v>4126</v>
      </c>
      <c r="T135" s="39">
        <v>4133</v>
      </c>
      <c r="U135" s="39">
        <v>4567</v>
      </c>
      <c r="V135" s="39">
        <v>3411</v>
      </c>
      <c r="W135" s="39">
        <v>1624</v>
      </c>
      <c r="X135" s="39">
        <v>593</v>
      </c>
      <c r="Y135" s="40"/>
      <c r="Z135" s="40"/>
      <c r="AA135" s="40"/>
      <c r="AB135" s="40"/>
      <c r="AC135" s="40"/>
      <c r="AD135" s="40"/>
      <c r="AE135" s="40"/>
      <c r="AF135" s="40"/>
      <c r="AG135" s="40"/>
      <c r="AH135" s="40"/>
      <c r="AI135" s="40"/>
      <c r="AJ135" s="40"/>
      <c r="AK135" s="40"/>
      <c r="AL135" s="40"/>
      <c r="AM135" s="40"/>
      <c r="AN135" s="40"/>
      <c r="AO135" s="40"/>
      <c r="AP135" s="40"/>
      <c r="AQ135" s="40"/>
      <c r="AR135" s="40"/>
      <c r="AS135" s="40"/>
      <c r="AT135" s="40"/>
      <c r="AU135" s="40"/>
      <c r="AV135" s="40"/>
      <c r="AW135" s="40"/>
      <c r="AX135" s="40"/>
      <c r="AY135" s="40"/>
      <c r="AZ135" s="40"/>
      <c r="BA135" s="40"/>
      <c r="BB135" s="40"/>
      <c r="BC135" s="40"/>
      <c r="BD135" s="40"/>
      <c r="BE135" s="40"/>
      <c r="BF135" s="40"/>
      <c r="BG135" s="40"/>
    </row>
    <row r="136" spans="1:59" ht="24" customHeight="1">
      <c r="A136" s="38">
        <v>2050</v>
      </c>
      <c r="B136" s="38" t="s">
        <v>70</v>
      </c>
      <c r="C136" s="29" t="s">
        <v>71</v>
      </c>
      <c r="D136" s="39">
        <v>33912</v>
      </c>
      <c r="E136" s="39">
        <v>1299</v>
      </c>
      <c r="F136" s="39">
        <v>1332</v>
      </c>
      <c r="G136" s="39">
        <v>1385</v>
      </c>
      <c r="H136" s="39">
        <v>1478</v>
      </c>
      <c r="I136" s="39">
        <v>1637</v>
      </c>
      <c r="J136" s="39">
        <v>1811</v>
      </c>
      <c r="K136" s="39">
        <v>1894</v>
      </c>
      <c r="L136" s="39">
        <v>1895</v>
      </c>
      <c r="M136" s="39">
        <v>1927</v>
      </c>
      <c r="N136" s="39">
        <v>2012</v>
      </c>
      <c r="O136" s="39">
        <v>2186</v>
      </c>
      <c r="P136" s="39">
        <v>2212</v>
      </c>
      <c r="Q136" s="39">
        <v>2465</v>
      </c>
      <c r="R136" s="39">
        <v>2259</v>
      </c>
      <c r="S136" s="39">
        <v>2026</v>
      </c>
      <c r="T136" s="39">
        <v>1822</v>
      </c>
      <c r="U136" s="39">
        <v>1969</v>
      </c>
      <c r="V136" s="39">
        <v>1440</v>
      </c>
      <c r="W136" s="39">
        <v>647</v>
      </c>
      <c r="X136" s="39">
        <v>217</v>
      </c>
      <c r="Y136" s="40"/>
      <c r="Z136" s="40"/>
      <c r="AA136" s="40"/>
      <c r="AB136" s="40"/>
      <c r="AC136" s="40"/>
      <c r="AD136" s="40"/>
      <c r="AE136" s="40"/>
      <c r="AF136" s="40"/>
      <c r="AG136" s="40"/>
      <c r="AH136" s="40"/>
      <c r="AI136" s="40"/>
      <c r="AJ136" s="40"/>
      <c r="AK136" s="40"/>
      <c r="AL136" s="40"/>
      <c r="AM136" s="40"/>
      <c r="AN136" s="40"/>
      <c r="AO136" s="40"/>
      <c r="AP136" s="40"/>
      <c r="AQ136" s="40"/>
      <c r="AR136" s="40"/>
      <c r="AS136" s="40"/>
      <c r="AT136" s="40"/>
      <c r="AU136" s="40"/>
      <c r="AV136" s="40"/>
      <c r="AW136" s="40"/>
      <c r="AX136" s="40"/>
      <c r="AY136" s="40"/>
      <c r="AZ136" s="40"/>
      <c r="BA136" s="40"/>
      <c r="BB136" s="40"/>
      <c r="BC136" s="40"/>
      <c r="BD136" s="40"/>
      <c r="BE136" s="40"/>
      <c r="BF136" s="40"/>
      <c r="BG136" s="40"/>
    </row>
    <row r="137" spans="1:59" ht="15.95" customHeight="1">
      <c r="A137" s="38" t="s">
        <v>70</v>
      </c>
      <c r="B137" s="38" t="s">
        <v>70</v>
      </c>
      <c r="C137" s="29" t="s">
        <v>73</v>
      </c>
      <c r="D137" s="39">
        <v>35500</v>
      </c>
      <c r="E137" s="39">
        <v>1230</v>
      </c>
      <c r="F137" s="39">
        <v>1261</v>
      </c>
      <c r="G137" s="39">
        <v>1310</v>
      </c>
      <c r="H137" s="39">
        <v>1407</v>
      </c>
      <c r="I137" s="39">
        <v>1580</v>
      </c>
      <c r="J137" s="39">
        <v>1756</v>
      </c>
      <c r="K137" s="39">
        <v>1838</v>
      </c>
      <c r="L137" s="39">
        <v>1844</v>
      </c>
      <c r="M137" s="39">
        <v>1879</v>
      </c>
      <c r="N137" s="39">
        <v>1971</v>
      </c>
      <c r="O137" s="39">
        <v>2151</v>
      </c>
      <c r="P137" s="39">
        <v>2194</v>
      </c>
      <c r="Q137" s="39">
        <v>2470</v>
      </c>
      <c r="R137" s="39">
        <v>2348</v>
      </c>
      <c r="S137" s="39">
        <v>2204</v>
      </c>
      <c r="T137" s="39">
        <v>2108</v>
      </c>
      <c r="U137" s="39">
        <v>2461</v>
      </c>
      <c r="V137" s="39">
        <v>2035</v>
      </c>
      <c r="W137" s="39">
        <v>1053</v>
      </c>
      <c r="X137" s="39">
        <v>401</v>
      </c>
      <c r="Y137" s="40"/>
      <c r="Z137" s="40"/>
      <c r="AA137" s="40"/>
      <c r="AB137" s="40"/>
      <c r="AC137" s="40"/>
      <c r="AD137" s="40"/>
      <c r="AE137" s="40"/>
      <c r="AF137" s="40"/>
      <c r="AG137" s="40"/>
      <c r="AH137" s="40"/>
      <c r="AI137" s="40"/>
      <c r="AJ137" s="40"/>
      <c r="AK137" s="40"/>
      <c r="AL137" s="40"/>
      <c r="AM137" s="40"/>
      <c r="AN137" s="40"/>
      <c r="AO137" s="40"/>
      <c r="AP137" s="40"/>
      <c r="AQ137" s="40"/>
      <c r="AR137" s="40"/>
      <c r="AS137" s="40"/>
      <c r="AT137" s="40"/>
      <c r="AU137" s="40"/>
      <c r="AV137" s="40"/>
      <c r="AW137" s="40"/>
      <c r="AX137" s="40"/>
      <c r="AY137" s="40"/>
      <c r="AZ137" s="40"/>
      <c r="BA137" s="40"/>
      <c r="BB137" s="40"/>
      <c r="BC137" s="40"/>
      <c r="BD137" s="40"/>
      <c r="BE137" s="40"/>
      <c r="BF137" s="40"/>
      <c r="BG137" s="40"/>
    </row>
    <row r="138" spans="1:59" ht="15.95" customHeight="1">
      <c r="A138" s="38" t="s">
        <v>70</v>
      </c>
      <c r="B138" s="38" t="s">
        <v>70</v>
      </c>
      <c r="C138" s="29" t="s">
        <v>74</v>
      </c>
      <c r="D138" s="39">
        <v>69412</v>
      </c>
      <c r="E138" s="39">
        <v>2529</v>
      </c>
      <c r="F138" s="39">
        <v>2592</v>
      </c>
      <c r="G138" s="39">
        <v>2695</v>
      </c>
      <c r="H138" s="39">
        <v>2884</v>
      </c>
      <c r="I138" s="39">
        <v>3217</v>
      </c>
      <c r="J138" s="39">
        <v>3567</v>
      </c>
      <c r="K138" s="39">
        <v>3732</v>
      </c>
      <c r="L138" s="39">
        <v>3739</v>
      </c>
      <c r="M138" s="39">
        <v>3806</v>
      </c>
      <c r="N138" s="39">
        <v>3983</v>
      </c>
      <c r="O138" s="39">
        <v>4337</v>
      </c>
      <c r="P138" s="39">
        <v>4406</v>
      </c>
      <c r="Q138" s="39">
        <v>4935</v>
      </c>
      <c r="R138" s="39">
        <v>4606</v>
      </c>
      <c r="S138" s="39">
        <v>4230</v>
      </c>
      <c r="T138" s="39">
        <v>3929</v>
      </c>
      <c r="U138" s="39">
        <v>4430</v>
      </c>
      <c r="V138" s="39">
        <v>3475</v>
      </c>
      <c r="W138" s="39">
        <v>1700</v>
      </c>
      <c r="X138" s="39">
        <v>618</v>
      </c>
      <c r="Y138" s="40"/>
      <c r="Z138" s="40"/>
      <c r="AA138" s="40"/>
      <c r="AB138" s="40"/>
      <c r="AC138" s="40"/>
      <c r="AD138" s="40"/>
      <c r="AE138" s="40"/>
      <c r="AF138" s="40"/>
      <c r="AG138" s="40"/>
      <c r="AH138" s="40"/>
      <c r="AI138" s="40"/>
      <c r="AJ138" s="40"/>
      <c r="AK138" s="40"/>
      <c r="AL138" s="40"/>
      <c r="AM138" s="40"/>
      <c r="AN138" s="40"/>
      <c r="AO138" s="40"/>
      <c r="AP138" s="40"/>
      <c r="AQ138" s="40"/>
      <c r="AR138" s="40"/>
      <c r="AS138" s="40"/>
      <c r="AT138" s="40"/>
      <c r="AU138" s="40"/>
      <c r="AV138" s="40"/>
      <c r="AW138" s="40"/>
      <c r="AX138" s="40"/>
      <c r="AY138" s="40"/>
      <c r="AZ138" s="40"/>
      <c r="BA138" s="40"/>
      <c r="BB138" s="40"/>
      <c r="BC138" s="40"/>
      <c r="BD138" s="40"/>
      <c r="BE138" s="40"/>
      <c r="BF138" s="40"/>
      <c r="BG138" s="40"/>
    </row>
    <row r="139" spans="1:59" ht="24" customHeight="1">
      <c r="A139" s="38">
        <v>2051</v>
      </c>
      <c r="B139" s="38" t="s">
        <v>70</v>
      </c>
      <c r="C139" s="29" t="s">
        <v>71</v>
      </c>
      <c r="D139" s="39">
        <v>33677</v>
      </c>
      <c r="E139" s="39">
        <v>1295</v>
      </c>
      <c r="F139" s="39">
        <v>1326</v>
      </c>
      <c r="G139" s="39">
        <v>1373</v>
      </c>
      <c r="H139" s="39">
        <v>1461</v>
      </c>
      <c r="I139" s="39">
        <v>1616</v>
      </c>
      <c r="J139" s="39">
        <v>1792</v>
      </c>
      <c r="K139" s="39">
        <v>1890</v>
      </c>
      <c r="L139" s="39">
        <v>1898</v>
      </c>
      <c r="M139" s="39">
        <v>1919</v>
      </c>
      <c r="N139" s="39">
        <v>1984</v>
      </c>
      <c r="O139" s="39">
        <v>2155</v>
      </c>
      <c r="P139" s="39">
        <v>2182</v>
      </c>
      <c r="Q139" s="39">
        <v>2435</v>
      </c>
      <c r="R139" s="39">
        <v>2267</v>
      </c>
      <c r="S139" s="39">
        <v>2064</v>
      </c>
      <c r="T139" s="39">
        <v>1757</v>
      </c>
      <c r="U139" s="39">
        <v>1895</v>
      </c>
      <c r="V139" s="39">
        <v>1461</v>
      </c>
      <c r="W139" s="39">
        <v>680</v>
      </c>
      <c r="X139" s="39">
        <v>228</v>
      </c>
      <c r="Y139" s="40"/>
      <c r="Z139" s="40"/>
      <c r="AA139" s="40"/>
      <c r="AB139" s="40"/>
      <c r="AC139" s="40"/>
      <c r="AD139" s="40"/>
      <c r="AE139" s="40"/>
      <c r="AF139" s="40"/>
      <c r="AG139" s="40"/>
      <c r="AH139" s="40"/>
      <c r="AI139" s="40"/>
      <c r="AJ139" s="40"/>
      <c r="AK139" s="40"/>
      <c r="AL139" s="40"/>
      <c r="AM139" s="40"/>
      <c r="AN139" s="40"/>
      <c r="AO139" s="40"/>
      <c r="AP139" s="40"/>
      <c r="AQ139" s="40"/>
      <c r="AR139" s="40"/>
      <c r="AS139" s="40"/>
      <c r="AT139" s="40"/>
      <c r="AU139" s="40"/>
      <c r="AV139" s="40"/>
      <c r="AW139" s="40"/>
      <c r="AX139" s="40"/>
      <c r="AY139" s="40"/>
      <c r="AZ139" s="40"/>
      <c r="BA139" s="40"/>
      <c r="BB139" s="40"/>
      <c r="BC139" s="40"/>
      <c r="BD139" s="40"/>
      <c r="BE139" s="40"/>
      <c r="BF139" s="40"/>
      <c r="BG139" s="40"/>
    </row>
    <row r="140" spans="1:59" ht="15.95" customHeight="1">
      <c r="A140" s="38" t="s">
        <v>70</v>
      </c>
      <c r="B140" s="38" t="s">
        <v>70</v>
      </c>
      <c r="C140" s="29" t="s">
        <v>73</v>
      </c>
      <c r="D140" s="39">
        <v>35254</v>
      </c>
      <c r="E140" s="39">
        <v>1226</v>
      </c>
      <c r="F140" s="39">
        <v>1255</v>
      </c>
      <c r="G140" s="39">
        <v>1300</v>
      </c>
      <c r="H140" s="39">
        <v>1391</v>
      </c>
      <c r="I140" s="39">
        <v>1559</v>
      </c>
      <c r="J140" s="39">
        <v>1737</v>
      </c>
      <c r="K140" s="39">
        <v>1834</v>
      </c>
      <c r="L140" s="39">
        <v>1846</v>
      </c>
      <c r="M140" s="39">
        <v>1873</v>
      </c>
      <c r="N140" s="39">
        <v>1942</v>
      </c>
      <c r="O140" s="39">
        <v>2121</v>
      </c>
      <c r="P140" s="39">
        <v>2164</v>
      </c>
      <c r="Q140" s="39">
        <v>2438</v>
      </c>
      <c r="R140" s="39">
        <v>2349</v>
      </c>
      <c r="S140" s="39">
        <v>2243</v>
      </c>
      <c r="T140" s="39">
        <v>2032</v>
      </c>
      <c r="U140" s="39">
        <v>2369</v>
      </c>
      <c r="V140" s="39">
        <v>2056</v>
      </c>
      <c r="W140" s="39">
        <v>1100</v>
      </c>
      <c r="X140" s="39">
        <v>417</v>
      </c>
      <c r="Y140" s="40"/>
      <c r="Z140" s="40"/>
      <c r="AA140" s="40"/>
      <c r="AB140" s="40"/>
      <c r="AC140" s="40"/>
      <c r="AD140" s="40"/>
      <c r="AE140" s="40"/>
      <c r="AF140" s="40"/>
      <c r="AG140" s="40"/>
      <c r="AH140" s="40"/>
      <c r="AI140" s="40"/>
      <c r="AJ140" s="40"/>
      <c r="AK140" s="40"/>
      <c r="AL140" s="40"/>
      <c r="AM140" s="40"/>
      <c r="AN140" s="40"/>
      <c r="AO140" s="40"/>
      <c r="AP140" s="40"/>
      <c r="AQ140" s="40"/>
      <c r="AR140" s="40"/>
      <c r="AS140" s="40"/>
      <c r="AT140" s="40"/>
      <c r="AU140" s="40"/>
      <c r="AV140" s="40"/>
      <c r="AW140" s="40"/>
      <c r="AX140" s="40"/>
      <c r="AY140" s="40"/>
      <c r="AZ140" s="40"/>
      <c r="BA140" s="40"/>
      <c r="BB140" s="40"/>
      <c r="BC140" s="40"/>
      <c r="BD140" s="40"/>
      <c r="BE140" s="40"/>
      <c r="BF140" s="40"/>
      <c r="BG140" s="40"/>
    </row>
    <row r="141" spans="1:59" ht="15.95" customHeight="1">
      <c r="A141" s="38" t="s">
        <v>70</v>
      </c>
      <c r="B141" s="38" t="s">
        <v>70</v>
      </c>
      <c r="C141" s="29" t="s">
        <v>74</v>
      </c>
      <c r="D141" s="39">
        <v>68931</v>
      </c>
      <c r="E141" s="39">
        <v>2520</v>
      </c>
      <c r="F141" s="39">
        <v>2581</v>
      </c>
      <c r="G141" s="39">
        <v>2673</v>
      </c>
      <c r="H141" s="39">
        <v>2853</v>
      </c>
      <c r="I141" s="39">
        <v>3175</v>
      </c>
      <c r="J141" s="39">
        <v>3529</v>
      </c>
      <c r="K141" s="39">
        <v>3725</v>
      </c>
      <c r="L141" s="39">
        <v>3744</v>
      </c>
      <c r="M141" s="39">
        <v>3792</v>
      </c>
      <c r="N141" s="39">
        <v>3925</v>
      </c>
      <c r="O141" s="39">
        <v>4276</v>
      </c>
      <c r="P141" s="39">
        <v>4346</v>
      </c>
      <c r="Q141" s="39">
        <v>4873</v>
      </c>
      <c r="R141" s="39">
        <v>4616</v>
      </c>
      <c r="S141" s="39">
        <v>4307</v>
      </c>
      <c r="T141" s="39">
        <v>3789</v>
      </c>
      <c r="U141" s="39">
        <v>4264</v>
      </c>
      <c r="V141" s="39">
        <v>3517</v>
      </c>
      <c r="W141" s="39">
        <v>1779</v>
      </c>
      <c r="X141" s="39">
        <v>646</v>
      </c>
      <c r="Y141" s="40"/>
      <c r="Z141" s="40"/>
      <c r="AA141" s="40"/>
      <c r="AB141" s="40"/>
      <c r="AC141" s="40"/>
      <c r="AD141" s="40"/>
      <c r="AE141" s="40"/>
      <c r="AF141" s="40"/>
      <c r="AG141" s="40"/>
      <c r="AH141" s="40"/>
      <c r="AI141" s="40"/>
      <c r="AJ141" s="40"/>
      <c r="AK141" s="40"/>
      <c r="AL141" s="40"/>
      <c r="AM141" s="40"/>
      <c r="AN141" s="40"/>
      <c r="AO141" s="40"/>
      <c r="AP141" s="40"/>
      <c r="AQ141" s="40"/>
      <c r="AR141" s="40"/>
      <c r="AS141" s="40"/>
      <c r="AT141" s="40"/>
      <c r="AU141" s="40"/>
      <c r="AV141" s="40"/>
      <c r="AW141" s="40"/>
      <c r="AX141" s="40"/>
      <c r="AY141" s="40"/>
      <c r="AZ141" s="40"/>
      <c r="BA141" s="40"/>
      <c r="BB141" s="40"/>
      <c r="BC141" s="40"/>
      <c r="BD141" s="40"/>
      <c r="BE141" s="40"/>
      <c r="BF141" s="40"/>
      <c r="BG141" s="40"/>
    </row>
    <row r="142" spans="1:59" ht="24" customHeight="1">
      <c r="A142" s="38">
        <v>2052</v>
      </c>
      <c r="B142" s="38" t="s">
        <v>70</v>
      </c>
      <c r="C142" s="29" t="s">
        <v>71</v>
      </c>
      <c r="D142" s="39">
        <v>33443</v>
      </c>
      <c r="E142" s="39">
        <v>1290</v>
      </c>
      <c r="F142" s="39">
        <v>1321</v>
      </c>
      <c r="G142" s="39">
        <v>1363</v>
      </c>
      <c r="H142" s="39">
        <v>1446</v>
      </c>
      <c r="I142" s="39">
        <v>1596</v>
      </c>
      <c r="J142" s="39">
        <v>1770</v>
      </c>
      <c r="K142" s="39">
        <v>1884</v>
      </c>
      <c r="L142" s="39">
        <v>1901</v>
      </c>
      <c r="M142" s="39">
        <v>1906</v>
      </c>
      <c r="N142" s="39">
        <v>1969</v>
      </c>
      <c r="O142" s="39">
        <v>2109</v>
      </c>
      <c r="P142" s="39">
        <v>2174</v>
      </c>
      <c r="Q142" s="39">
        <v>2381</v>
      </c>
      <c r="R142" s="39">
        <v>2281</v>
      </c>
      <c r="S142" s="39">
        <v>2099</v>
      </c>
      <c r="T142" s="39">
        <v>1737</v>
      </c>
      <c r="U142" s="39">
        <v>1797</v>
      </c>
      <c r="V142" s="39">
        <v>1468</v>
      </c>
      <c r="W142" s="39">
        <v>711</v>
      </c>
      <c r="X142" s="39">
        <v>240</v>
      </c>
      <c r="Y142" s="40"/>
      <c r="Z142" s="40"/>
      <c r="AA142" s="40"/>
      <c r="AB142" s="40"/>
      <c r="AC142" s="40"/>
      <c r="AD142" s="40"/>
      <c r="AE142" s="40"/>
      <c r="AF142" s="40"/>
      <c r="AG142" s="40"/>
      <c r="AH142" s="40"/>
      <c r="AI142" s="40"/>
      <c r="AJ142" s="40"/>
      <c r="AK142" s="40"/>
      <c r="AL142" s="40"/>
      <c r="AM142" s="40"/>
      <c r="AN142" s="40"/>
      <c r="AO142" s="40"/>
      <c r="AP142" s="40"/>
      <c r="AQ142" s="40"/>
      <c r="AR142" s="40"/>
      <c r="AS142" s="40"/>
      <c r="AT142" s="40"/>
      <c r="AU142" s="40"/>
      <c r="AV142" s="40"/>
      <c r="AW142" s="40"/>
      <c r="AX142" s="40"/>
      <c r="AY142" s="40"/>
      <c r="AZ142" s="40"/>
      <c r="BA142" s="40"/>
      <c r="BB142" s="40"/>
      <c r="BC142" s="40"/>
      <c r="BD142" s="40"/>
      <c r="BE142" s="40"/>
      <c r="BF142" s="40"/>
      <c r="BG142" s="40"/>
    </row>
    <row r="143" spans="1:59" ht="15.95" customHeight="1">
      <c r="A143" s="38" t="s">
        <v>70</v>
      </c>
      <c r="B143" s="38" t="s">
        <v>70</v>
      </c>
      <c r="C143" s="29" t="s">
        <v>73</v>
      </c>
      <c r="D143" s="39">
        <v>35005</v>
      </c>
      <c r="E143" s="39">
        <v>1221</v>
      </c>
      <c r="F143" s="39">
        <v>1250</v>
      </c>
      <c r="G143" s="39">
        <v>1290</v>
      </c>
      <c r="H143" s="39">
        <v>1376</v>
      </c>
      <c r="I143" s="39">
        <v>1540</v>
      </c>
      <c r="J143" s="39">
        <v>1717</v>
      </c>
      <c r="K143" s="39">
        <v>1827</v>
      </c>
      <c r="L143" s="39">
        <v>1849</v>
      </c>
      <c r="M143" s="39">
        <v>1860</v>
      </c>
      <c r="N143" s="39">
        <v>1927</v>
      </c>
      <c r="O143" s="39">
        <v>2076</v>
      </c>
      <c r="P143" s="39">
        <v>2156</v>
      </c>
      <c r="Q143" s="39">
        <v>2387</v>
      </c>
      <c r="R143" s="39">
        <v>2356</v>
      </c>
      <c r="S143" s="39">
        <v>2277</v>
      </c>
      <c r="T143" s="39">
        <v>2006</v>
      </c>
      <c r="U143" s="39">
        <v>2250</v>
      </c>
      <c r="V143" s="39">
        <v>2061</v>
      </c>
      <c r="W143" s="39">
        <v>1143</v>
      </c>
      <c r="X143" s="39">
        <v>435</v>
      </c>
      <c r="Y143" s="40"/>
      <c r="Z143" s="40"/>
      <c r="AA143" s="40"/>
      <c r="AB143" s="40"/>
      <c r="AC143" s="40"/>
      <c r="AD143" s="40"/>
      <c r="AE143" s="40"/>
      <c r="AF143" s="40"/>
      <c r="AG143" s="40"/>
      <c r="AH143" s="40"/>
      <c r="AI143" s="40"/>
      <c r="AJ143" s="40"/>
      <c r="AK143" s="40"/>
      <c r="AL143" s="40"/>
      <c r="AM143" s="40"/>
      <c r="AN143" s="40"/>
      <c r="AO143" s="40"/>
      <c r="AP143" s="40"/>
      <c r="AQ143" s="40"/>
      <c r="AR143" s="40"/>
      <c r="AS143" s="40"/>
      <c r="AT143" s="40"/>
      <c r="AU143" s="40"/>
      <c r="AV143" s="40"/>
      <c r="AW143" s="40"/>
      <c r="AX143" s="40"/>
      <c r="AY143" s="40"/>
      <c r="AZ143" s="40"/>
      <c r="BA143" s="40"/>
      <c r="BB143" s="40"/>
      <c r="BC143" s="40"/>
      <c r="BD143" s="40"/>
      <c r="BE143" s="40"/>
      <c r="BF143" s="40"/>
      <c r="BG143" s="40"/>
    </row>
    <row r="144" spans="1:59" ht="15.95" customHeight="1">
      <c r="A144" s="38" t="s">
        <v>70</v>
      </c>
      <c r="B144" s="38" t="s">
        <v>70</v>
      </c>
      <c r="C144" s="29" t="s">
        <v>74</v>
      </c>
      <c r="D144" s="39">
        <v>68448</v>
      </c>
      <c r="E144" s="39">
        <v>2511</v>
      </c>
      <c r="F144" s="39">
        <v>2572</v>
      </c>
      <c r="G144" s="39">
        <v>2653</v>
      </c>
      <c r="H144" s="39">
        <v>2822</v>
      </c>
      <c r="I144" s="39">
        <v>3136</v>
      </c>
      <c r="J144" s="39">
        <v>3487</v>
      </c>
      <c r="K144" s="39">
        <v>3711</v>
      </c>
      <c r="L144" s="39">
        <v>3749</v>
      </c>
      <c r="M144" s="39">
        <v>3766</v>
      </c>
      <c r="N144" s="39">
        <v>3896</v>
      </c>
      <c r="O144" s="39">
        <v>4186</v>
      </c>
      <c r="P144" s="39">
        <v>4330</v>
      </c>
      <c r="Q144" s="39">
        <v>4768</v>
      </c>
      <c r="R144" s="39">
        <v>4637</v>
      </c>
      <c r="S144" s="39">
        <v>4376</v>
      </c>
      <c r="T144" s="39">
        <v>3743</v>
      </c>
      <c r="U144" s="39">
        <v>4047</v>
      </c>
      <c r="V144" s="39">
        <v>3529</v>
      </c>
      <c r="W144" s="39">
        <v>1854</v>
      </c>
      <c r="X144" s="39">
        <v>675</v>
      </c>
      <c r="Y144" s="40"/>
      <c r="Z144" s="40"/>
      <c r="AA144" s="40"/>
      <c r="AB144" s="40"/>
      <c r="AC144" s="40"/>
      <c r="AD144" s="40"/>
      <c r="AE144" s="40"/>
      <c r="AF144" s="40"/>
      <c r="AG144" s="40"/>
      <c r="AH144" s="40"/>
      <c r="AI144" s="40"/>
      <c r="AJ144" s="40"/>
      <c r="AK144" s="40"/>
      <c r="AL144" s="40"/>
      <c r="AM144" s="40"/>
      <c r="AN144" s="40"/>
      <c r="AO144" s="40"/>
      <c r="AP144" s="40"/>
      <c r="AQ144" s="40"/>
      <c r="AR144" s="40"/>
      <c r="AS144" s="40"/>
      <c r="AT144" s="40"/>
      <c r="AU144" s="40"/>
      <c r="AV144" s="40"/>
      <c r="AW144" s="40"/>
      <c r="AX144" s="40"/>
      <c r="AY144" s="40"/>
      <c r="AZ144" s="40"/>
      <c r="BA144" s="40"/>
      <c r="BB144" s="40"/>
      <c r="BC144" s="40"/>
      <c r="BD144" s="40"/>
      <c r="BE144" s="40"/>
      <c r="BF144" s="40"/>
      <c r="BG144" s="40"/>
    </row>
    <row r="145" spans="1:59" ht="24" customHeight="1">
      <c r="A145" s="38">
        <v>2053</v>
      </c>
      <c r="B145" s="38" t="s">
        <v>70</v>
      </c>
      <c r="C145" s="29" t="s">
        <v>71</v>
      </c>
      <c r="D145" s="39">
        <v>33210</v>
      </c>
      <c r="E145" s="39">
        <v>1284</v>
      </c>
      <c r="F145" s="39">
        <v>1317</v>
      </c>
      <c r="G145" s="39">
        <v>1355</v>
      </c>
      <c r="H145" s="39">
        <v>1431</v>
      </c>
      <c r="I145" s="39">
        <v>1577</v>
      </c>
      <c r="J145" s="39">
        <v>1748</v>
      </c>
      <c r="K145" s="39">
        <v>1873</v>
      </c>
      <c r="L145" s="39">
        <v>1903</v>
      </c>
      <c r="M145" s="39">
        <v>1896</v>
      </c>
      <c r="N145" s="39">
        <v>1958</v>
      </c>
      <c r="O145" s="39">
        <v>2070</v>
      </c>
      <c r="P145" s="39">
        <v>2162</v>
      </c>
      <c r="Q145" s="39">
        <v>2308</v>
      </c>
      <c r="R145" s="39">
        <v>2316</v>
      </c>
      <c r="S145" s="39">
        <v>2120</v>
      </c>
      <c r="T145" s="39">
        <v>1753</v>
      </c>
      <c r="U145" s="39">
        <v>1681</v>
      </c>
      <c r="V145" s="39">
        <v>1460</v>
      </c>
      <c r="W145" s="39">
        <v>745</v>
      </c>
      <c r="X145" s="39">
        <v>253</v>
      </c>
      <c r="Y145" s="40"/>
      <c r="Z145" s="40"/>
      <c r="AA145" s="40"/>
      <c r="AB145" s="40"/>
      <c r="AC145" s="40"/>
      <c r="AD145" s="40"/>
      <c r="AE145" s="40"/>
      <c r="AF145" s="40"/>
      <c r="AG145" s="40"/>
      <c r="AH145" s="40"/>
      <c r="AI145" s="40"/>
      <c r="AJ145" s="40"/>
      <c r="AK145" s="40"/>
      <c r="AL145" s="40"/>
      <c r="AM145" s="40"/>
      <c r="AN145" s="40"/>
      <c r="AO145" s="40"/>
      <c r="AP145" s="40"/>
      <c r="AQ145" s="40"/>
      <c r="AR145" s="40"/>
      <c r="AS145" s="40"/>
      <c r="AT145" s="40"/>
      <c r="AU145" s="40"/>
      <c r="AV145" s="40"/>
      <c r="AW145" s="40"/>
      <c r="AX145" s="40"/>
      <c r="AY145" s="40"/>
      <c r="AZ145" s="40"/>
      <c r="BA145" s="40"/>
      <c r="BB145" s="40"/>
      <c r="BC145" s="40"/>
      <c r="BD145" s="40"/>
      <c r="BE145" s="40"/>
      <c r="BF145" s="40"/>
      <c r="BG145" s="40"/>
    </row>
    <row r="146" spans="1:59" ht="15.95" customHeight="1">
      <c r="A146" s="38" t="s">
        <v>70</v>
      </c>
      <c r="B146" s="38" t="s">
        <v>70</v>
      </c>
      <c r="C146" s="29" t="s">
        <v>73</v>
      </c>
      <c r="D146" s="39">
        <v>34753</v>
      </c>
      <c r="E146" s="39">
        <v>1216</v>
      </c>
      <c r="F146" s="39">
        <v>1246</v>
      </c>
      <c r="G146" s="39">
        <v>1282</v>
      </c>
      <c r="H146" s="39">
        <v>1362</v>
      </c>
      <c r="I146" s="39">
        <v>1522</v>
      </c>
      <c r="J146" s="39">
        <v>1696</v>
      </c>
      <c r="K146" s="39">
        <v>1817</v>
      </c>
      <c r="L146" s="39">
        <v>1851</v>
      </c>
      <c r="M146" s="39">
        <v>1849</v>
      </c>
      <c r="N146" s="39">
        <v>1916</v>
      </c>
      <c r="O146" s="39">
        <v>2038</v>
      </c>
      <c r="P146" s="39">
        <v>2145</v>
      </c>
      <c r="Q146" s="39">
        <v>2317</v>
      </c>
      <c r="R146" s="39">
        <v>2384</v>
      </c>
      <c r="S146" s="39">
        <v>2294</v>
      </c>
      <c r="T146" s="39">
        <v>2021</v>
      </c>
      <c r="U146" s="39">
        <v>2111</v>
      </c>
      <c r="V146" s="39">
        <v>2045</v>
      </c>
      <c r="W146" s="39">
        <v>1189</v>
      </c>
      <c r="X146" s="39">
        <v>453</v>
      </c>
      <c r="Y146" s="40"/>
      <c r="Z146" s="40"/>
      <c r="AA146" s="40"/>
      <c r="AB146" s="40"/>
      <c r="AC146" s="40"/>
      <c r="AD146" s="40"/>
      <c r="AE146" s="40"/>
      <c r="AF146" s="40"/>
      <c r="AG146" s="40"/>
      <c r="AH146" s="40"/>
      <c r="AI146" s="40"/>
      <c r="AJ146" s="40"/>
      <c r="AK146" s="40"/>
      <c r="AL146" s="40"/>
      <c r="AM146" s="40"/>
      <c r="AN146" s="40"/>
      <c r="AO146" s="40"/>
      <c r="AP146" s="40"/>
      <c r="AQ146" s="40"/>
      <c r="AR146" s="40"/>
      <c r="AS146" s="40"/>
      <c r="AT146" s="40"/>
      <c r="AU146" s="40"/>
      <c r="AV146" s="40"/>
      <c r="AW146" s="40"/>
      <c r="AX146" s="40"/>
      <c r="AY146" s="40"/>
      <c r="AZ146" s="40"/>
      <c r="BA146" s="40"/>
      <c r="BB146" s="40"/>
      <c r="BC146" s="40"/>
      <c r="BD146" s="40"/>
      <c r="BE146" s="40"/>
      <c r="BF146" s="40"/>
      <c r="BG146" s="40"/>
    </row>
    <row r="147" spans="1:59" ht="15.95" customHeight="1">
      <c r="A147" s="38" t="s">
        <v>70</v>
      </c>
      <c r="B147" s="38" t="s">
        <v>70</v>
      </c>
      <c r="C147" s="29" t="s">
        <v>74</v>
      </c>
      <c r="D147" s="39">
        <v>67963</v>
      </c>
      <c r="E147" s="39">
        <v>2500</v>
      </c>
      <c r="F147" s="39">
        <v>2563</v>
      </c>
      <c r="G147" s="39">
        <v>2636</v>
      </c>
      <c r="H147" s="39">
        <v>2793</v>
      </c>
      <c r="I147" s="39">
        <v>3099</v>
      </c>
      <c r="J147" s="39">
        <v>3443</v>
      </c>
      <c r="K147" s="39">
        <v>3691</v>
      </c>
      <c r="L147" s="39">
        <v>3754</v>
      </c>
      <c r="M147" s="39">
        <v>3746</v>
      </c>
      <c r="N147" s="39">
        <v>3874</v>
      </c>
      <c r="O147" s="39">
        <v>4108</v>
      </c>
      <c r="P147" s="39">
        <v>4306</v>
      </c>
      <c r="Q147" s="39">
        <v>4625</v>
      </c>
      <c r="R147" s="39">
        <v>4700</v>
      </c>
      <c r="S147" s="39">
        <v>4414</v>
      </c>
      <c r="T147" s="39">
        <v>3774</v>
      </c>
      <c r="U147" s="39">
        <v>3792</v>
      </c>
      <c r="V147" s="39">
        <v>3505</v>
      </c>
      <c r="W147" s="39">
        <v>1935</v>
      </c>
      <c r="X147" s="39">
        <v>705</v>
      </c>
      <c r="Y147" s="40"/>
      <c r="Z147" s="40"/>
      <c r="AA147" s="40"/>
      <c r="AB147" s="40"/>
      <c r="AC147" s="40"/>
      <c r="AD147" s="40"/>
      <c r="AE147" s="40"/>
      <c r="AF147" s="40"/>
      <c r="AG147" s="40"/>
      <c r="AH147" s="40"/>
      <c r="AI147" s="40"/>
      <c r="AJ147" s="40"/>
      <c r="AK147" s="40"/>
      <c r="AL147" s="40"/>
      <c r="AM147" s="40"/>
      <c r="AN147" s="40"/>
      <c r="AO147" s="40"/>
      <c r="AP147" s="40"/>
      <c r="AQ147" s="40"/>
      <c r="AR147" s="40"/>
      <c r="AS147" s="40"/>
      <c r="AT147" s="40"/>
      <c r="AU147" s="40"/>
      <c r="AV147" s="40"/>
      <c r="AW147" s="40"/>
      <c r="AX147" s="40"/>
      <c r="AY147" s="40"/>
      <c r="AZ147" s="40"/>
      <c r="BA147" s="40"/>
      <c r="BB147" s="40"/>
      <c r="BC147" s="40"/>
      <c r="BD147" s="40"/>
      <c r="BE147" s="40"/>
      <c r="BF147" s="40"/>
      <c r="BG147" s="40"/>
    </row>
    <row r="148" spans="1:59" ht="24" customHeight="1">
      <c r="A148" s="38">
        <v>2054</v>
      </c>
      <c r="B148" s="38" t="s">
        <v>72</v>
      </c>
      <c r="C148" s="29" t="s">
        <v>71</v>
      </c>
      <c r="D148" s="39">
        <v>32978</v>
      </c>
      <c r="E148" s="39">
        <v>1278</v>
      </c>
      <c r="F148" s="39">
        <v>1312</v>
      </c>
      <c r="G148" s="39">
        <v>1347</v>
      </c>
      <c r="H148" s="39">
        <v>1417</v>
      </c>
      <c r="I148" s="39">
        <v>1559</v>
      </c>
      <c r="J148" s="39">
        <v>1725</v>
      </c>
      <c r="K148" s="39">
        <v>1859</v>
      </c>
      <c r="L148" s="39">
        <v>1904</v>
      </c>
      <c r="M148" s="39">
        <v>1896</v>
      </c>
      <c r="N148" s="39">
        <v>1938</v>
      </c>
      <c r="O148" s="39">
        <v>2038</v>
      </c>
      <c r="P148" s="39">
        <v>2157</v>
      </c>
      <c r="Q148" s="39">
        <v>2236</v>
      </c>
      <c r="R148" s="39">
        <v>2341</v>
      </c>
      <c r="S148" s="39">
        <v>2132</v>
      </c>
      <c r="T148" s="39">
        <v>1778</v>
      </c>
      <c r="U148" s="39">
        <v>1582</v>
      </c>
      <c r="V148" s="39">
        <v>1437</v>
      </c>
      <c r="W148" s="39">
        <v>774</v>
      </c>
      <c r="X148" s="39">
        <v>268</v>
      </c>
      <c r="Y148" s="40"/>
      <c r="Z148" s="40"/>
      <c r="AA148" s="40"/>
      <c r="AB148" s="40"/>
      <c r="AC148" s="40"/>
      <c r="AD148" s="40"/>
      <c r="AE148" s="40"/>
      <c r="AF148" s="40"/>
      <c r="AG148" s="40"/>
      <c r="AH148" s="40"/>
      <c r="AI148" s="40"/>
      <c r="AJ148" s="40"/>
      <c r="AK148" s="40"/>
      <c r="AL148" s="40"/>
      <c r="AM148" s="40"/>
      <c r="AN148" s="40"/>
      <c r="AO148" s="40"/>
      <c r="AP148" s="40"/>
      <c r="AQ148" s="40"/>
      <c r="AR148" s="40"/>
      <c r="AS148" s="40"/>
      <c r="AT148" s="40"/>
      <c r="AU148" s="40"/>
      <c r="AV148" s="40"/>
      <c r="AW148" s="40"/>
      <c r="AX148" s="40"/>
      <c r="AY148" s="40"/>
      <c r="AZ148" s="40"/>
      <c r="BA148" s="40"/>
      <c r="BB148" s="40"/>
      <c r="BC148" s="40"/>
      <c r="BD148" s="40"/>
      <c r="BE148" s="40"/>
      <c r="BF148" s="40"/>
      <c r="BG148" s="40"/>
    </row>
    <row r="149" spans="1:59" ht="15.95" customHeight="1">
      <c r="A149" s="38" t="s">
        <v>70</v>
      </c>
      <c r="B149" s="38" t="s">
        <v>72</v>
      </c>
      <c r="C149" s="29" t="s">
        <v>73</v>
      </c>
      <c r="D149" s="39">
        <v>34500</v>
      </c>
      <c r="E149" s="39">
        <v>1210</v>
      </c>
      <c r="F149" s="39">
        <v>1242</v>
      </c>
      <c r="G149" s="39">
        <v>1275</v>
      </c>
      <c r="H149" s="39">
        <v>1349</v>
      </c>
      <c r="I149" s="39">
        <v>1506</v>
      </c>
      <c r="J149" s="39">
        <v>1674</v>
      </c>
      <c r="K149" s="39">
        <v>1804</v>
      </c>
      <c r="L149" s="39">
        <v>1852</v>
      </c>
      <c r="M149" s="39">
        <v>1849</v>
      </c>
      <c r="N149" s="39">
        <v>1896</v>
      </c>
      <c r="O149" s="39">
        <v>2008</v>
      </c>
      <c r="P149" s="39">
        <v>2139</v>
      </c>
      <c r="Q149" s="39">
        <v>2245</v>
      </c>
      <c r="R149" s="39">
        <v>2405</v>
      </c>
      <c r="S149" s="39">
        <v>2300</v>
      </c>
      <c r="T149" s="39">
        <v>2045</v>
      </c>
      <c r="U149" s="39">
        <v>1992</v>
      </c>
      <c r="V149" s="39">
        <v>2009</v>
      </c>
      <c r="W149" s="39">
        <v>1226</v>
      </c>
      <c r="X149" s="39">
        <v>476</v>
      </c>
      <c r="Y149" s="40"/>
      <c r="Z149" s="40"/>
      <c r="AA149" s="40"/>
      <c r="AB149" s="40"/>
      <c r="AC149" s="40"/>
      <c r="AD149" s="40"/>
      <c r="AE149" s="40"/>
      <c r="AF149" s="40"/>
      <c r="AG149" s="40"/>
      <c r="AH149" s="40"/>
      <c r="AI149" s="40"/>
      <c r="AJ149" s="40"/>
      <c r="AK149" s="40"/>
      <c r="AL149" s="40"/>
      <c r="AM149" s="40"/>
      <c r="AN149" s="40"/>
      <c r="AO149" s="40"/>
      <c r="AP149" s="40"/>
      <c r="AQ149" s="40"/>
      <c r="AR149" s="40"/>
      <c r="AS149" s="40"/>
      <c r="AT149" s="40"/>
      <c r="AU149" s="40"/>
      <c r="AV149" s="40"/>
      <c r="AW149" s="40"/>
      <c r="AX149" s="40"/>
      <c r="AY149" s="40"/>
      <c r="AZ149" s="40"/>
      <c r="BA149" s="40"/>
      <c r="BB149" s="40"/>
      <c r="BC149" s="40"/>
      <c r="BD149" s="40"/>
      <c r="BE149" s="40"/>
      <c r="BF149" s="40"/>
      <c r="BG149" s="40"/>
    </row>
    <row r="150" spans="1:59" ht="15.95" customHeight="1">
      <c r="A150" s="38" t="s">
        <v>70</v>
      </c>
      <c r="B150" s="38" t="s">
        <v>72</v>
      </c>
      <c r="C150" s="29" t="s">
        <v>74</v>
      </c>
      <c r="D150" s="39">
        <v>67478</v>
      </c>
      <c r="E150" s="39">
        <v>2488</v>
      </c>
      <c r="F150" s="39">
        <v>2554</v>
      </c>
      <c r="G150" s="39">
        <v>2622</v>
      </c>
      <c r="H150" s="39">
        <v>2766</v>
      </c>
      <c r="I150" s="39">
        <v>3065</v>
      </c>
      <c r="J150" s="39">
        <v>3399</v>
      </c>
      <c r="K150" s="39">
        <v>3663</v>
      </c>
      <c r="L150" s="39">
        <v>3756</v>
      </c>
      <c r="M150" s="39">
        <v>3745</v>
      </c>
      <c r="N150" s="39">
        <v>3834</v>
      </c>
      <c r="O150" s="39">
        <v>4046</v>
      </c>
      <c r="P150" s="39">
        <v>4295</v>
      </c>
      <c r="Q150" s="39">
        <v>4481</v>
      </c>
      <c r="R150" s="39">
        <v>4746</v>
      </c>
      <c r="S150" s="39">
        <v>4431</v>
      </c>
      <c r="T150" s="39">
        <v>3824</v>
      </c>
      <c r="U150" s="39">
        <v>3573</v>
      </c>
      <c r="V150" s="39">
        <v>3446</v>
      </c>
      <c r="W150" s="39">
        <v>2001</v>
      </c>
      <c r="X150" s="39">
        <v>743</v>
      </c>
      <c r="Y150" s="40"/>
      <c r="Z150" s="40"/>
      <c r="AA150" s="40"/>
      <c r="AB150" s="40"/>
      <c r="AC150" s="40"/>
      <c r="AD150" s="40"/>
      <c r="AE150" s="40"/>
      <c r="AF150" s="40"/>
      <c r="AG150" s="40"/>
      <c r="AH150" s="40"/>
      <c r="AI150" s="40"/>
      <c r="AJ150" s="40"/>
      <c r="AK150" s="40"/>
      <c r="AL150" s="40"/>
      <c r="AM150" s="40"/>
      <c r="AN150" s="40"/>
      <c r="AO150" s="40"/>
      <c r="AP150" s="40"/>
      <c r="AQ150" s="40"/>
      <c r="AR150" s="40"/>
      <c r="AS150" s="40"/>
      <c r="AT150" s="40"/>
      <c r="AU150" s="40"/>
      <c r="AV150" s="40"/>
      <c r="AW150" s="40"/>
      <c r="AX150" s="40"/>
      <c r="AY150" s="40"/>
      <c r="AZ150" s="40"/>
      <c r="BA150" s="40"/>
      <c r="BB150" s="40"/>
      <c r="BC150" s="40"/>
      <c r="BD150" s="40"/>
      <c r="BE150" s="40"/>
      <c r="BF150" s="40"/>
      <c r="BG150" s="40"/>
    </row>
    <row r="151" spans="1:59" ht="24" customHeight="1">
      <c r="A151" s="38">
        <v>2055</v>
      </c>
      <c r="B151" s="38" t="s">
        <v>72</v>
      </c>
      <c r="C151" s="29" t="s">
        <v>71</v>
      </c>
      <c r="D151" s="39">
        <v>32748</v>
      </c>
      <c r="E151" s="39">
        <v>1271</v>
      </c>
      <c r="F151" s="39">
        <v>1308</v>
      </c>
      <c r="G151" s="39">
        <v>1340</v>
      </c>
      <c r="H151" s="39">
        <v>1404</v>
      </c>
      <c r="I151" s="39">
        <v>1542</v>
      </c>
      <c r="J151" s="39">
        <v>1703</v>
      </c>
      <c r="K151" s="39">
        <v>1842</v>
      </c>
      <c r="L151" s="39">
        <v>1904</v>
      </c>
      <c r="M151" s="39">
        <v>1898</v>
      </c>
      <c r="N151" s="39">
        <v>1926</v>
      </c>
      <c r="O151" s="39">
        <v>2000</v>
      </c>
      <c r="P151" s="39">
        <v>2154</v>
      </c>
      <c r="Q151" s="39">
        <v>2153</v>
      </c>
      <c r="R151" s="39">
        <v>2368</v>
      </c>
      <c r="S151" s="39">
        <v>2125</v>
      </c>
      <c r="T151" s="39">
        <v>1827</v>
      </c>
      <c r="U151" s="39">
        <v>1508</v>
      </c>
      <c r="V151" s="39">
        <v>1396</v>
      </c>
      <c r="W151" s="39">
        <v>796</v>
      </c>
      <c r="X151" s="39">
        <v>284</v>
      </c>
      <c r="Y151" s="40"/>
      <c r="Z151" s="40"/>
      <c r="AA151" s="40"/>
      <c r="AB151" s="40"/>
      <c r="AC151" s="40"/>
      <c r="AD151" s="40"/>
      <c r="AE151" s="40"/>
      <c r="AF151" s="40"/>
      <c r="AG151" s="40"/>
      <c r="AH151" s="40"/>
      <c r="AI151" s="40"/>
      <c r="AJ151" s="40"/>
      <c r="AK151" s="40"/>
      <c r="AL151" s="40"/>
      <c r="AM151" s="40"/>
      <c r="AN151" s="40"/>
      <c r="AO151" s="40"/>
      <c r="AP151" s="40"/>
      <c r="AQ151" s="40"/>
      <c r="AR151" s="40"/>
      <c r="AS151" s="40"/>
      <c r="AT151" s="40"/>
      <c r="AU151" s="40"/>
      <c r="AV151" s="40"/>
      <c r="AW151" s="40"/>
      <c r="AX151" s="40"/>
      <c r="AY151" s="40"/>
      <c r="AZ151" s="40"/>
      <c r="BA151" s="40"/>
      <c r="BB151" s="40"/>
      <c r="BC151" s="40"/>
      <c r="BD151" s="40"/>
      <c r="BE151" s="40"/>
      <c r="BF151" s="40"/>
      <c r="BG151" s="40"/>
    </row>
    <row r="152" spans="1:59" ht="15.95" customHeight="1">
      <c r="A152" s="38" t="s">
        <v>70</v>
      </c>
      <c r="B152" s="38" t="s">
        <v>72</v>
      </c>
      <c r="C152" s="29" t="s">
        <v>73</v>
      </c>
      <c r="D152" s="39">
        <v>34246</v>
      </c>
      <c r="E152" s="39">
        <v>1203</v>
      </c>
      <c r="F152" s="39">
        <v>1238</v>
      </c>
      <c r="G152" s="39">
        <v>1268</v>
      </c>
      <c r="H152" s="39">
        <v>1337</v>
      </c>
      <c r="I152" s="39">
        <v>1489</v>
      </c>
      <c r="J152" s="39">
        <v>1653</v>
      </c>
      <c r="K152" s="39">
        <v>1787</v>
      </c>
      <c r="L152" s="39">
        <v>1851</v>
      </c>
      <c r="M152" s="39">
        <v>1850</v>
      </c>
      <c r="N152" s="39">
        <v>1883</v>
      </c>
      <c r="O152" s="39">
        <v>1969</v>
      </c>
      <c r="P152" s="39">
        <v>2138</v>
      </c>
      <c r="Q152" s="39">
        <v>2167</v>
      </c>
      <c r="R152" s="39">
        <v>2427</v>
      </c>
      <c r="S152" s="39">
        <v>2285</v>
      </c>
      <c r="T152" s="39">
        <v>2099</v>
      </c>
      <c r="U152" s="39">
        <v>1898</v>
      </c>
      <c r="V152" s="39">
        <v>1953</v>
      </c>
      <c r="W152" s="39">
        <v>1250</v>
      </c>
      <c r="X152" s="39">
        <v>500</v>
      </c>
      <c r="Y152" s="40"/>
      <c r="Z152" s="40"/>
      <c r="AA152" s="40"/>
      <c r="AB152" s="40"/>
      <c r="AC152" s="40"/>
      <c r="AD152" s="40"/>
      <c r="AE152" s="40"/>
      <c r="AF152" s="40"/>
      <c r="AG152" s="40"/>
      <c r="AH152" s="40"/>
      <c r="AI152" s="40"/>
      <c r="AJ152" s="40"/>
      <c r="AK152" s="40"/>
      <c r="AL152" s="40"/>
      <c r="AM152" s="40"/>
      <c r="AN152" s="40"/>
      <c r="AO152" s="40"/>
      <c r="AP152" s="40"/>
      <c r="AQ152" s="40"/>
      <c r="AR152" s="40"/>
      <c r="AS152" s="40"/>
      <c r="AT152" s="40"/>
      <c r="AU152" s="40"/>
      <c r="AV152" s="40"/>
      <c r="AW152" s="40"/>
      <c r="AX152" s="40"/>
      <c r="AY152" s="40"/>
      <c r="AZ152" s="40"/>
      <c r="BA152" s="40"/>
      <c r="BB152" s="40"/>
      <c r="BC152" s="40"/>
      <c r="BD152" s="40"/>
      <c r="BE152" s="40"/>
      <c r="BF152" s="40"/>
      <c r="BG152" s="40"/>
    </row>
    <row r="153" spans="1:59" ht="15.95" customHeight="1">
      <c r="A153" s="38" t="s">
        <v>70</v>
      </c>
      <c r="B153" s="38" t="s">
        <v>72</v>
      </c>
      <c r="C153" s="29" t="s">
        <v>74</v>
      </c>
      <c r="D153" s="39">
        <v>66994</v>
      </c>
      <c r="E153" s="39">
        <v>2474</v>
      </c>
      <c r="F153" s="39">
        <v>2546</v>
      </c>
      <c r="G153" s="39">
        <v>2609</v>
      </c>
      <c r="H153" s="39">
        <v>2741</v>
      </c>
      <c r="I153" s="39">
        <v>3032</v>
      </c>
      <c r="J153" s="39">
        <v>3355</v>
      </c>
      <c r="K153" s="39">
        <v>3629</v>
      </c>
      <c r="L153" s="39">
        <v>3755</v>
      </c>
      <c r="M153" s="39">
        <v>3748</v>
      </c>
      <c r="N153" s="39">
        <v>3809</v>
      </c>
      <c r="O153" s="39">
        <v>3969</v>
      </c>
      <c r="P153" s="39">
        <v>4291</v>
      </c>
      <c r="Q153" s="39">
        <v>4320</v>
      </c>
      <c r="R153" s="39">
        <v>4795</v>
      </c>
      <c r="S153" s="39">
        <v>4411</v>
      </c>
      <c r="T153" s="39">
        <v>3925</v>
      </c>
      <c r="U153" s="39">
        <v>3406</v>
      </c>
      <c r="V153" s="39">
        <v>3350</v>
      </c>
      <c r="W153" s="39">
        <v>2045</v>
      </c>
      <c r="X153" s="39">
        <v>784</v>
      </c>
      <c r="Y153" s="40"/>
      <c r="Z153" s="40"/>
      <c r="AA153" s="40"/>
      <c r="AB153" s="40"/>
      <c r="AC153" s="40"/>
      <c r="AD153" s="40"/>
      <c r="AE153" s="40"/>
      <c r="AF153" s="40"/>
      <c r="AG153" s="40"/>
      <c r="AH153" s="40"/>
      <c r="AI153" s="40"/>
      <c r="AJ153" s="40"/>
      <c r="AK153" s="40"/>
      <c r="AL153" s="40"/>
      <c r="AM153" s="40"/>
      <c r="AN153" s="40"/>
      <c r="AO153" s="40"/>
      <c r="AP153" s="40"/>
      <c r="AQ153" s="40"/>
      <c r="AR153" s="40"/>
      <c r="AS153" s="40"/>
      <c r="AT153" s="40"/>
      <c r="AU153" s="40"/>
      <c r="AV153" s="40"/>
      <c r="AW153" s="40"/>
      <c r="AX153" s="40"/>
      <c r="AY153" s="40"/>
      <c r="AZ153" s="40"/>
      <c r="BA153" s="40"/>
      <c r="BB153" s="40"/>
      <c r="BC153" s="40"/>
      <c r="BD153" s="40"/>
      <c r="BE153" s="40"/>
      <c r="BF153" s="40"/>
      <c r="BG153" s="40"/>
    </row>
    <row r="154" spans="1:59" ht="24" customHeight="1">
      <c r="A154" s="38">
        <v>2056</v>
      </c>
      <c r="B154" s="38" t="s">
        <v>70</v>
      </c>
      <c r="C154" s="29" t="s">
        <v>71</v>
      </c>
      <c r="D154" s="39">
        <v>32521</v>
      </c>
      <c r="E154" s="39">
        <v>1262</v>
      </c>
      <c r="F154" s="39">
        <v>1303</v>
      </c>
      <c r="G154" s="39">
        <v>1335</v>
      </c>
      <c r="H154" s="39">
        <v>1393</v>
      </c>
      <c r="I154" s="39">
        <v>1526</v>
      </c>
      <c r="J154" s="39">
        <v>1681</v>
      </c>
      <c r="K154" s="39">
        <v>1822</v>
      </c>
      <c r="L154" s="39">
        <v>1900</v>
      </c>
      <c r="M154" s="39">
        <v>1901</v>
      </c>
      <c r="N154" s="39">
        <v>1919</v>
      </c>
      <c r="O154" s="39">
        <v>1973</v>
      </c>
      <c r="P154" s="39">
        <v>2124</v>
      </c>
      <c r="Q154" s="39">
        <v>2125</v>
      </c>
      <c r="R154" s="39">
        <v>2340</v>
      </c>
      <c r="S154" s="39">
        <v>2136</v>
      </c>
      <c r="T154" s="39">
        <v>1864</v>
      </c>
      <c r="U154" s="39">
        <v>1460</v>
      </c>
      <c r="V154" s="39">
        <v>1348</v>
      </c>
      <c r="W154" s="39">
        <v>811</v>
      </c>
      <c r="X154" s="39">
        <v>300</v>
      </c>
      <c r="Y154" s="40"/>
      <c r="Z154" s="40"/>
      <c r="AA154" s="40"/>
      <c r="AB154" s="40"/>
      <c r="AC154" s="40"/>
      <c r="AD154" s="40"/>
      <c r="AE154" s="40"/>
      <c r="AF154" s="40"/>
      <c r="AG154" s="40"/>
      <c r="AH154" s="40"/>
      <c r="AI154" s="40"/>
      <c r="AJ154" s="40"/>
      <c r="AK154" s="40"/>
      <c r="AL154" s="40"/>
      <c r="AM154" s="40"/>
      <c r="AN154" s="40"/>
      <c r="AO154" s="40"/>
      <c r="AP154" s="40"/>
      <c r="AQ154" s="40"/>
      <c r="AR154" s="40"/>
      <c r="AS154" s="40"/>
      <c r="AT154" s="40"/>
      <c r="AU154" s="40"/>
      <c r="AV154" s="40"/>
      <c r="AW154" s="40"/>
      <c r="AX154" s="40"/>
      <c r="AY154" s="40"/>
      <c r="AZ154" s="40"/>
      <c r="BA154" s="40"/>
      <c r="BB154" s="40"/>
      <c r="BC154" s="40"/>
      <c r="BD154" s="40"/>
      <c r="BE154" s="40"/>
      <c r="BF154" s="40"/>
      <c r="BG154" s="40"/>
    </row>
    <row r="155" spans="1:59" ht="15.95" customHeight="1">
      <c r="A155" s="38" t="s">
        <v>70</v>
      </c>
      <c r="B155" s="38" t="s">
        <v>70</v>
      </c>
      <c r="C155" s="29" t="s">
        <v>73</v>
      </c>
      <c r="D155" s="39">
        <v>33992</v>
      </c>
      <c r="E155" s="39">
        <v>1195</v>
      </c>
      <c r="F155" s="39">
        <v>1234</v>
      </c>
      <c r="G155" s="39">
        <v>1263</v>
      </c>
      <c r="H155" s="39">
        <v>1326</v>
      </c>
      <c r="I155" s="39">
        <v>1474</v>
      </c>
      <c r="J155" s="39">
        <v>1632</v>
      </c>
      <c r="K155" s="39">
        <v>1769</v>
      </c>
      <c r="L155" s="39">
        <v>1848</v>
      </c>
      <c r="M155" s="39">
        <v>1853</v>
      </c>
      <c r="N155" s="39">
        <v>1877</v>
      </c>
      <c r="O155" s="39">
        <v>1940</v>
      </c>
      <c r="P155" s="39">
        <v>2108</v>
      </c>
      <c r="Q155" s="39">
        <v>2138</v>
      </c>
      <c r="R155" s="39">
        <v>2397</v>
      </c>
      <c r="S155" s="39">
        <v>2288</v>
      </c>
      <c r="T155" s="39">
        <v>2138</v>
      </c>
      <c r="U155" s="39">
        <v>1835</v>
      </c>
      <c r="V155" s="39">
        <v>1885</v>
      </c>
      <c r="W155" s="39">
        <v>1267</v>
      </c>
      <c r="X155" s="39">
        <v>526</v>
      </c>
      <c r="Y155" s="40"/>
      <c r="Z155" s="40"/>
      <c r="AA155" s="40"/>
      <c r="AB155" s="40"/>
      <c r="AC155" s="40"/>
      <c r="AD155" s="40"/>
      <c r="AE155" s="40"/>
      <c r="AF155" s="40"/>
      <c r="AG155" s="40"/>
      <c r="AH155" s="40"/>
      <c r="AI155" s="40"/>
      <c r="AJ155" s="40"/>
      <c r="AK155" s="40"/>
      <c r="AL155" s="40"/>
      <c r="AM155" s="40"/>
      <c r="AN155" s="40"/>
      <c r="AO155" s="40"/>
      <c r="AP155" s="40"/>
      <c r="AQ155" s="40"/>
      <c r="AR155" s="40"/>
      <c r="AS155" s="40"/>
      <c r="AT155" s="40"/>
      <c r="AU155" s="40"/>
      <c r="AV155" s="40"/>
      <c r="AW155" s="40"/>
      <c r="AX155" s="40"/>
      <c r="AY155" s="40"/>
      <c r="AZ155" s="40"/>
      <c r="BA155" s="40"/>
      <c r="BB155" s="40"/>
      <c r="BC155" s="40"/>
      <c r="BD155" s="40"/>
      <c r="BE155" s="40"/>
      <c r="BF155" s="40"/>
      <c r="BG155" s="40"/>
    </row>
    <row r="156" spans="1:59" ht="15.95" customHeight="1">
      <c r="A156" s="38" t="s">
        <v>70</v>
      </c>
      <c r="B156" s="38" t="s">
        <v>70</v>
      </c>
      <c r="C156" s="29" t="s">
        <v>74</v>
      </c>
      <c r="D156" s="39">
        <v>66513</v>
      </c>
      <c r="E156" s="39">
        <v>2458</v>
      </c>
      <c r="F156" s="39">
        <v>2537</v>
      </c>
      <c r="G156" s="39">
        <v>2598</v>
      </c>
      <c r="H156" s="39">
        <v>2719</v>
      </c>
      <c r="I156" s="39">
        <v>3000</v>
      </c>
      <c r="J156" s="39">
        <v>3314</v>
      </c>
      <c r="K156" s="39">
        <v>3591</v>
      </c>
      <c r="L156" s="39">
        <v>3748</v>
      </c>
      <c r="M156" s="39">
        <v>3754</v>
      </c>
      <c r="N156" s="39">
        <v>3796</v>
      </c>
      <c r="O156" s="39">
        <v>3913</v>
      </c>
      <c r="P156" s="39">
        <v>4232</v>
      </c>
      <c r="Q156" s="39">
        <v>4263</v>
      </c>
      <c r="R156" s="39">
        <v>4736</v>
      </c>
      <c r="S156" s="39">
        <v>4424</v>
      </c>
      <c r="T156" s="39">
        <v>4002</v>
      </c>
      <c r="U156" s="39">
        <v>3295</v>
      </c>
      <c r="V156" s="39">
        <v>3233</v>
      </c>
      <c r="W156" s="39">
        <v>2078</v>
      </c>
      <c r="X156" s="39">
        <v>826</v>
      </c>
      <c r="Y156" s="40"/>
      <c r="Z156" s="40"/>
      <c r="AA156" s="40"/>
      <c r="AB156" s="40"/>
      <c r="AC156" s="40"/>
      <c r="AD156" s="40"/>
      <c r="AE156" s="40"/>
      <c r="AF156" s="40"/>
      <c r="AG156" s="40"/>
      <c r="AH156" s="40"/>
      <c r="AI156" s="40"/>
      <c r="AJ156" s="40"/>
      <c r="AK156" s="40"/>
      <c r="AL156" s="40"/>
      <c r="AM156" s="40"/>
      <c r="AN156" s="40"/>
      <c r="AO156" s="40"/>
      <c r="AP156" s="40"/>
      <c r="AQ156" s="40"/>
      <c r="AR156" s="40"/>
      <c r="AS156" s="40"/>
      <c r="AT156" s="40"/>
      <c r="AU156" s="40"/>
      <c r="AV156" s="40"/>
      <c r="AW156" s="40"/>
      <c r="AX156" s="40"/>
      <c r="AY156" s="40"/>
      <c r="AZ156" s="40"/>
      <c r="BA156" s="40"/>
      <c r="BB156" s="40"/>
      <c r="BC156" s="40"/>
      <c r="BD156" s="40"/>
      <c r="BE156" s="40"/>
      <c r="BF156" s="40"/>
      <c r="BG156" s="40"/>
    </row>
    <row r="157" spans="1:59" ht="24" customHeight="1">
      <c r="A157" s="38">
        <v>2057</v>
      </c>
      <c r="B157" s="38" t="s">
        <v>70</v>
      </c>
      <c r="C157" s="29" t="s">
        <v>71</v>
      </c>
      <c r="D157" s="39">
        <v>32297</v>
      </c>
      <c r="E157" s="39">
        <v>1253</v>
      </c>
      <c r="F157" s="39">
        <v>1298</v>
      </c>
      <c r="G157" s="39">
        <v>1330</v>
      </c>
      <c r="H157" s="39">
        <v>1383</v>
      </c>
      <c r="I157" s="39">
        <v>1510</v>
      </c>
      <c r="J157" s="39">
        <v>1661</v>
      </c>
      <c r="K157" s="39">
        <v>1801</v>
      </c>
      <c r="L157" s="39">
        <v>1893</v>
      </c>
      <c r="M157" s="39">
        <v>1904</v>
      </c>
      <c r="N157" s="39">
        <v>1906</v>
      </c>
      <c r="O157" s="39">
        <v>1959</v>
      </c>
      <c r="P157" s="39">
        <v>2079</v>
      </c>
      <c r="Q157" s="39">
        <v>2118</v>
      </c>
      <c r="R157" s="39">
        <v>2289</v>
      </c>
      <c r="S157" s="39">
        <v>2151</v>
      </c>
      <c r="T157" s="39">
        <v>1899</v>
      </c>
      <c r="U157" s="39">
        <v>1448</v>
      </c>
      <c r="V157" s="39">
        <v>1281</v>
      </c>
      <c r="W157" s="39">
        <v>818</v>
      </c>
      <c r="X157" s="39">
        <v>317</v>
      </c>
      <c r="Y157" s="40"/>
      <c r="Z157" s="40"/>
      <c r="AA157" s="40"/>
      <c r="AB157" s="40"/>
      <c r="AC157" s="40"/>
      <c r="AD157" s="40"/>
      <c r="AE157" s="40"/>
      <c r="AF157" s="40"/>
      <c r="AG157" s="40"/>
      <c r="AH157" s="40"/>
      <c r="AI157" s="40"/>
      <c r="AJ157" s="40"/>
      <c r="AK157" s="40"/>
      <c r="AL157" s="40"/>
      <c r="AM157" s="40"/>
      <c r="AN157" s="40"/>
      <c r="AO157" s="40"/>
      <c r="AP157" s="40"/>
      <c r="AQ157" s="40"/>
      <c r="AR157" s="40"/>
      <c r="AS157" s="40"/>
      <c r="AT157" s="40"/>
      <c r="AU157" s="40"/>
      <c r="AV157" s="40"/>
      <c r="AW157" s="40"/>
      <c r="AX157" s="40"/>
      <c r="AY157" s="40"/>
      <c r="AZ157" s="40"/>
      <c r="BA157" s="40"/>
      <c r="BB157" s="40"/>
      <c r="BC157" s="40"/>
      <c r="BD157" s="40"/>
      <c r="BE157" s="40"/>
      <c r="BF157" s="40"/>
      <c r="BG157" s="40"/>
    </row>
    <row r="158" spans="1:59" ht="15.95" customHeight="1">
      <c r="A158" s="38" t="s">
        <v>70</v>
      </c>
      <c r="B158" s="38" t="s">
        <v>70</v>
      </c>
      <c r="C158" s="29" t="s">
        <v>73</v>
      </c>
      <c r="D158" s="39">
        <v>33740</v>
      </c>
      <c r="E158" s="39">
        <v>1187</v>
      </c>
      <c r="F158" s="39">
        <v>1229</v>
      </c>
      <c r="G158" s="39">
        <v>1258</v>
      </c>
      <c r="H158" s="39">
        <v>1317</v>
      </c>
      <c r="I158" s="39">
        <v>1459</v>
      </c>
      <c r="J158" s="39">
        <v>1613</v>
      </c>
      <c r="K158" s="39">
        <v>1748</v>
      </c>
      <c r="L158" s="39">
        <v>1841</v>
      </c>
      <c r="M158" s="39">
        <v>1855</v>
      </c>
      <c r="N158" s="39">
        <v>1864</v>
      </c>
      <c r="O158" s="39">
        <v>1925</v>
      </c>
      <c r="P158" s="39">
        <v>2064</v>
      </c>
      <c r="Q158" s="39">
        <v>2130</v>
      </c>
      <c r="R158" s="39">
        <v>2347</v>
      </c>
      <c r="S158" s="39">
        <v>2295</v>
      </c>
      <c r="T158" s="39">
        <v>2171</v>
      </c>
      <c r="U158" s="39">
        <v>1816</v>
      </c>
      <c r="V158" s="39">
        <v>1795</v>
      </c>
      <c r="W158" s="39">
        <v>1274</v>
      </c>
      <c r="X158" s="39">
        <v>550</v>
      </c>
      <c r="Y158" s="40"/>
      <c r="Z158" s="40"/>
      <c r="AA158" s="40"/>
      <c r="AB158" s="40"/>
      <c r="AC158" s="40"/>
      <c r="AD158" s="40"/>
      <c r="AE158" s="40"/>
      <c r="AF158" s="40"/>
      <c r="AG158" s="40"/>
      <c r="AH158" s="40"/>
      <c r="AI158" s="40"/>
      <c r="AJ158" s="40"/>
      <c r="AK158" s="40"/>
      <c r="AL158" s="40"/>
      <c r="AM158" s="40"/>
      <c r="AN158" s="40"/>
      <c r="AO158" s="40"/>
      <c r="AP158" s="40"/>
      <c r="AQ158" s="40"/>
      <c r="AR158" s="40"/>
      <c r="AS158" s="40"/>
      <c r="AT158" s="40"/>
      <c r="AU158" s="40"/>
      <c r="AV158" s="40"/>
      <c r="AW158" s="40"/>
      <c r="AX158" s="40"/>
      <c r="AY158" s="40"/>
      <c r="AZ158" s="40"/>
      <c r="BA158" s="40"/>
      <c r="BB158" s="40"/>
      <c r="BC158" s="40"/>
      <c r="BD158" s="40"/>
      <c r="BE158" s="40"/>
      <c r="BF158" s="40"/>
      <c r="BG158" s="40"/>
    </row>
    <row r="159" spans="1:59" ht="15.95" customHeight="1">
      <c r="A159" s="38" t="s">
        <v>70</v>
      </c>
      <c r="B159" s="38" t="s">
        <v>70</v>
      </c>
      <c r="C159" s="29" t="s">
        <v>74</v>
      </c>
      <c r="D159" s="39">
        <v>66037</v>
      </c>
      <c r="E159" s="39">
        <v>2440</v>
      </c>
      <c r="F159" s="39">
        <v>2527</v>
      </c>
      <c r="G159" s="39">
        <v>2588</v>
      </c>
      <c r="H159" s="39">
        <v>2699</v>
      </c>
      <c r="I159" s="39">
        <v>2970</v>
      </c>
      <c r="J159" s="39">
        <v>3275</v>
      </c>
      <c r="K159" s="39">
        <v>3549</v>
      </c>
      <c r="L159" s="39">
        <v>3734</v>
      </c>
      <c r="M159" s="39">
        <v>3759</v>
      </c>
      <c r="N159" s="39">
        <v>3770</v>
      </c>
      <c r="O159" s="39">
        <v>3884</v>
      </c>
      <c r="P159" s="39">
        <v>4143</v>
      </c>
      <c r="Q159" s="39">
        <v>4248</v>
      </c>
      <c r="R159" s="39">
        <v>4636</v>
      </c>
      <c r="S159" s="39">
        <v>4447</v>
      </c>
      <c r="T159" s="39">
        <v>4070</v>
      </c>
      <c r="U159" s="39">
        <v>3264</v>
      </c>
      <c r="V159" s="39">
        <v>3076</v>
      </c>
      <c r="W159" s="39">
        <v>2092</v>
      </c>
      <c r="X159" s="39">
        <v>867</v>
      </c>
      <c r="Y159" s="40"/>
      <c r="Z159" s="40"/>
      <c r="AA159" s="40"/>
      <c r="AB159" s="40"/>
      <c r="AC159" s="40"/>
      <c r="AD159" s="40"/>
      <c r="AE159" s="40"/>
      <c r="AF159" s="40"/>
      <c r="AG159" s="40"/>
      <c r="AH159" s="40"/>
      <c r="AI159" s="40"/>
      <c r="AJ159" s="40"/>
      <c r="AK159" s="40"/>
      <c r="AL159" s="40"/>
      <c r="AM159" s="40"/>
      <c r="AN159" s="40"/>
      <c r="AO159" s="40"/>
      <c r="AP159" s="40"/>
      <c r="AQ159" s="40"/>
      <c r="AR159" s="40"/>
      <c r="AS159" s="40"/>
      <c r="AT159" s="40"/>
      <c r="AU159" s="40"/>
      <c r="AV159" s="40"/>
      <c r="AW159" s="40"/>
      <c r="AX159" s="40"/>
      <c r="AY159" s="40"/>
      <c r="AZ159" s="40"/>
      <c r="BA159" s="40"/>
      <c r="BB159" s="40"/>
      <c r="BC159" s="40"/>
      <c r="BD159" s="40"/>
      <c r="BE159" s="40"/>
      <c r="BF159" s="40"/>
      <c r="BG159" s="40"/>
    </row>
    <row r="160" spans="1:59" ht="24" customHeight="1">
      <c r="A160" s="38">
        <v>2058</v>
      </c>
      <c r="B160" s="38" t="s">
        <v>70</v>
      </c>
      <c r="C160" s="29" t="s">
        <v>71</v>
      </c>
      <c r="D160" s="39">
        <v>32077</v>
      </c>
      <c r="E160" s="39">
        <v>1243</v>
      </c>
      <c r="F160" s="39">
        <v>1293</v>
      </c>
      <c r="G160" s="39">
        <v>1325</v>
      </c>
      <c r="H160" s="39">
        <v>1374</v>
      </c>
      <c r="I160" s="39">
        <v>1495</v>
      </c>
      <c r="J160" s="39">
        <v>1643</v>
      </c>
      <c r="K160" s="39">
        <v>1778</v>
      </c>
      <c r="L160" s="39">
        <v>1883</v>
      </c>
      <c r="M160" s="39">
        <v>1906</v>
      </c>
      <c r="N160" s="39">
        <v>1896</v>
      </c>
      <c r="O160" s="39">
        <v>1948</v>
      </c>
      <c r="P160" s="39">
        <v>2041</v>
      </c>
      <c r="Q160" s="39">
        <v>2107</v>
      </c>
      <c r="R160" s="39">
        <v>2220</v>
      </c>
      <c r="S160" s="39">
        <v>2186</v>
      </c>
      <c r="T160" s="39">
        <v>1919</v>
      </c>
      <c r="U160" s="39">
        <v>1466</v>
      </c>
      <c r="V160" s="39">
        <v>1201</v>
      </c>
      <c r="W160" s="39">
        <v>817</v>
      </c>
      <c r="X160" s="39">
        <v>334</v>
      </c>
      <c r="Y160" s="40"/>
      <c r="Z160" s="40"/>
      <c r="AA160" s="40"/>
      <c r="AB160" s="40"/>
      <c r="AC160" s="40"/>
      <c r="AD160" s="40"/>
      <c r="AE160" s="40"/>
      <c r="AF160" s="40"/>
      <c r="AG160" s="40"/>
      <c r="AH160" s="40"/>
      <c r="AI160" s="40"/>
      <c r="AJ160" s="40"/>
      <c r="AK160" s="40"/>
      <c r="AL160" s="40"/>
      <c r="AM160" s="40"/>
      <c r="AN160" s="40"/>
      <c r="AO160" s="40"/>
      <c r="AP160" s="40"/>
      <c r="AQ160" s="40"/>
      <c r="AR160" s="40"/>
      <c r="AS160" s="40"/>
      <c r="AT160" s="40"/>
      <c r="AU160" s="40"/>
      <c r="AV160" s="40"/>
      <c r="AW160" s="40"/>
      <c r="AX160" s="40"/>
      <c r="AY160" s="40"/>
      <c r="AZ160" s="40"/>
      <c r="BA160" s="40"/>
      <c r="BB160" s="40"/>
      <c r="BC160" s="40"/>
      <c r="BD160" s="40"/>
      <c r="BE160" s="40"/>
      <c r="BF160" s="40"/>
      <c r="BG160" s="40"/>
    </row>
    <row r="161" spans="1:59" ht="15.95" customHeight="1">
      <c r="A161" s="38" t="s">
        <v>70</v>
      </c>
      <c r="B161" s="38" t="s">
        <v>70</v>
      </c>
      <c r="C161" s="29" t="s">
        <v>73</v>
      </c>
      <c r="D161" s="39">
        <v>33490</v>
      </c>
      <c r="E161" s="39">
        <v>1177</v>
      </c>
      <c r="F161" s="39">
        <v>1224</v>
      </c>
      <c r="G161" s="39">
        <v>1254</v>
      </c>
      <c r="H161" s="39">
        <v>1308</v>
      </c>
      <c r="I161" s="39">
        <v>1445</v>
      </c>
      <c r="J161" s="39">
        <v>1595</v>
      </c>
      <c r="K161" s="39">
        <v>1727</v>
      </c>
      <c r="L161" s="39">
        <v>1831</v>
      </c>
      <c r="M161" s="39">
        <v>1858</v>
      </c>
      <c r="N161" s="39">
        <v>1853</v>
      </c>
      <c r="O161" s="39">
        <v>1915</v>
      </c>
      <c r="P161" s="39">
        <v>2026</v>
      </c>
      <c r="Q161" s="39">
        <v>2119</v>
      </c>
      <c r="R161" s="39">
        <v>2278</v>
      </c>
      <c r="S161" s="39">
        <v>2324</v>
      </c>
      <c r="T161" s="39">
        <v>2189</v>
      </c>
      <c r="U161" s="39">
        <v>1832</v>
      </c>
      <c r="V161" s="39">
        <v>1687</v>
      </c>
      <c r="W161" s="39">
        <v>1269</v>
      </c>
      <c r="X161" s="39">
        <v>576</v>
      </c>
      <c r="Y161" s="40"/>
      <c r="Z161" s="40"/>
      <c r="AA161" s="40"/>
      <c r="AB161" s="40"/>
      <c r="AC161" s="40"/>
      <c r="AD161" s="40"/>
      <c r="AE161" s="40"/>
      <c r="AF161" s="40"/>
      <c r="AG161" s="40"/>
      <c r="AH161" s="40"/>
      <c r="AI161" s="40"/>
      <c r="AJ161" s="40"/>
      <c r="AK161" s="40"/>
      <c r="AL161" s="40"/>
      <c r="AM161" s="40"/>
      <c r="AN161" s="40"/>
      <c r="AO161" s="40"/>
      <c r="AP161" s="40"/>
      <c r="AQ161" s="40"/>
      <c r="AR161" s="40"/>
      <c r="AS161" s="40"/>
      <c r="AT161" s="40"/>
      <c r="AU161" s="40"/>
      <c r="AV161" s="40"/>
      <c r="AW161" s="40"/>
      <c r="AX161" s="40"/>
      <c r="AY161" s="40"/>
      <c r="AZ161" s="40"/>
      <c r="BA161" s="40"/>
      <c r="BB161" s="40"/>
      <c r="BC161" s="40"/>
      <c r="BD161" s="40"/>
      <c r="BE161" s="40"/>
      <c r="BF161" s="40"/>
      <c r="BG161" s="40"/>
    </row>
    <row r="162" spans="1:59" ht="15.95" customHeight="1">
      <c r="A162" s="38" t="s">
        <v>70</v>
      </c>
      <c r="B162" s="38" t="s">
        <v>70</v>
      </c>
      <c r="C162" s="29" t="s">
        <v>74</v>
      </c>
      <c r="D162" s="39">
        <v>65567</v>
      </c>
      <c r="E162" s="39">
        <v>2421</v>
      </c>
      <c r="F162" s="39">
        <v>2516</v>
      </c>
      <c r="G162" s="39">
        <v>2579</v>
      </c>
      <c r="H162" s="39">
        <v>2682</v>
      </c>
      <c r="I162" s="39">
        <v>2941</v>
      </c>
      <c r="J162" s="39">
        <v>3238</v>
      </c>
      <c r="K162" s="39">
        <v>3505</v>
      </c>
      <c r="L162" s="39">
        <v>3714</v>
      </c>
      <c r="M162" s="39">
        <v>3763</v>
      </c>
      <c r="N162" s="39">
        <v>3750</v>
      </c>
      <c r="O162" s="39">
        <v>3863</v>
      </c>
      <c r="P162" s="39">
        <v>4068</v>
      </c>
      <c r="Q162" s="39">
        <v>4226</v>
      </c>
      <c r="R162" s="39">
        <v>4498</v>
      </c>
      <c r="S162" s="39">
        <v>4511</v>
      </c>
      <c r="T162" s="39">
        <v>4109</v>
      </c>
      <c r="U162" s="39">
        <v>3298</v>
      </c>
      <c r="V162" s="39">
        <v>2888</v>
      </c>
      <c r="W162" s="39">
        <v>2086</v>
      </c>
      <c r="X162" s="39">
        <v>911</v>
      </c>
      <c r="Y162" s="40"/>
      <c r="Z162" s="40"/>
      <c r="AA162" s="40"/>
      <c r="AB162" s="40"/>
      <c r="AC162" s="40"/>
      <c r="AD162" s="40"/>
      <c r="AE162" s="40"/>
      <c r="AF162" s="40"/>
      <c r="AG162" s="40"/>
      <c r="AH162" s="40"/>
      <c r="AI162" s="40"/>
      <c r="AJ162" s="40"/>
      <c r="AK162" s="40"/>
      <c r="AL162" s="40"/>
      <c r="AM162" s="40"/>
      <c r="AN162" s="40"/>
      <c r="AO162" s="40"/>
      <c r="AP162" s="40"/>
      <c r="AQ162" s="40"/>
      <c r="AR162" s="40"/>
      <c r="AS162" s="40"/>
      <c r="AT162" s="40"/>
      <c r="AU162" s="40"/>
      <c r="AV162" s="40"/>
      <c r="AW162" s="40"/>
      <c r="AX162" s="40"/>
      <c r="AY162" s="40"/>
      <c r="AZ162" s="40"/>
      <c r="BA162" s="40"/>
      <c r="BB162" s="40"/>
      <c r="BC162" s="40"/>
      <c r="BD162" s="40"/>
      <c r="BE162" s="40"/>
      <c r="BF162" s="40"/>
      <c r="BG162" s="40"/>
    </row>
    <row r="163" spans="1:59" ht="24" customHeight="1">
      <c r="A163" s="38">
        <v>2059</v>
      </c>
      <c r="B163" s="38" t="s">
        <v>70</v>
      </c>
      <c r="C163" s="29" t="s">
        <v>71</v>
      </c>
      <c r="D163" s="39">
        <v>31861</v>
      </c>
      <c r="E163" s="39">
        <v>1233</v>
      </c>
      <c r="F163" s="39">
        <v>1287</v>
      </c>
      <c r="G163" s="39">
        <v>1321</v>
      </c>
      <c r="H163" s="39">
        <v>1366</v>
      </c>
      <c r="I163" s="39">
        <v>1482</v>
      </c>
      <c r="J163" s="39">
        <v>1625</v>
      </c>
      <c r="K163" s="39">
        <v>1756</v>
      </c>
      <c r="L163" s="39">
        <v>1869</v>
      </c>
      <c r="M163" s="39">
        <v>1907</v>
      </c>
      <c r="N163" s="39">
        <v>1896</v>
      </c>
      <c r="O163" s="39">
        <v>1928</v>
      </c>
      <c r="P163" s="39">
        <v>2010</v>
      </c>
      <c r="Q163" s="39">
        <v>2102</v>
      </c>
      <c r="R163" s="39">
        <v>2151</v>
      </c>
      <c r="S163" s="39">
        <v>2211</v>
      </c>
      <c r="T163" s="39">
        <v>1932</v>
      </c>
      <c r="U163" s="39">
        <v>1490</v>
      </c>
      <c r="V163" s="39">
        <v>1135</v>
      </c>
      <c r="W163" s="39">
        <v>807</v>
      </c>
      <c r="X163" s="39">
        <v>351</v>
      </c>
      <c r="Y163" s="40"/>
      <c r="Z163" s="40"/>
      <c r="AA163" s="40"/>
      <c r="AB163" s="40"/>
      <c r="AC163" s="40"/>
      <c r="AD163" s="40"/>
      <c r="AE163" s="40"/>
      <c r="AF163" s="40"/>
      <c r="AG163" s="40"/>
      <c r="AH163" s="40"/>
      <c r="AI163" s="40"/>
      <c r="AJ163" s="40"/>
      <c r="AK163" s="40"/>
      <c r="AL163" s="40"/>
      <c r="AM163" s="40"/>
      <c r="AN163" s="40"/>
      <c r="AO163" s="40"/>
      <c r="AP163" s="40"/>
      <c r="AQ163" s="40"/>
      <c r="AR163" s="40"/>
      <c r="AS163" s="40"/>
      <c r="AT163" s="40"/>
      <c r="AU163" s="40"/>
      <c r="AV163" s="40"/>
      <c r="AW163" s="40"/>
      <c r="AX163" s="40"/>
      <c r="AY163" s="40"/>
      <c r="AZ163" s="40"/>
      <c r="BA163" s="40"/>
      <c r="BB163" s="40"/>
      <c r="BC163" s="40"/>
      <c r="BD163" s="40"/>
      <c r="BE163" s="40"/>
      <c r="BF163" s="40"/>
      <c r="BG163" s="40"/>
    </row>
    <row r="164" spans="1:59" ht="15.95" customHeight="1">
      <c r="A164" s="38" t="s">
        <v>70</v>
      </c>
      <c r="B164" s="38" t="s">
        <v>70</v>
      </c>
      <c r="C164" s="29" t="s">
        <v>73</v>
      </c>
      <c r="D164" s="39">
        <v>33244</v>
      </c>
      <c r="E164" s="39">
        <v>1167</v>
      </c>
      <c r="F164" s="39">
        <v>1218</v>
      </c>
      <c r="G164" s="39">
        <v>1250</v>
      </c>
      <c r="H164" s="39">
        <v>1301</v>
      </c>
      <c r="I164" s="39">
        <v>1432</v>
      </c>
      <c r="J164" s="39">
        <v>1579</v>
      </c>
      <c r="K164" s="39">
        <v>1705</v>
      </c>
      <c r="L164" s="39">
        <v>1818</v>
      </c>
      <c r="M164" s="39">
        <v>1858</v>
      </c>
      <c r="N164" s="39">
        <v>1853</v>
      </c>
      <c r="O164" s="39">
        <v>1895</v>
      </c>
      <c r="P164" s="39">
        <v>1997</v>
      </c>
      <c r="Q164" s="39">
        <v>2114</v>
      </c>
      <c r="R164" s="39">
        <v>2208</v>
      </c>
      <c r="S164" s="39">
        <v>2346</v>
      </c>
      <c r="T164" s="39">
        <v>2196</v>
      </c>
      <c r="U164" s="39">
        <v>1858</v>
      </c>
      <c r="V164" s="39">
        <v>1597</v>
      </c>
      <c r="W164" s="39">
        <v>1252</v>
      </c>
      <c r="X164" s="39">
        <v>600</v>
      </c>
      <c r="Y164" s="40"/>
      <c r="Z164" s="40"/>
      <c r="AA164" s="40"/>
      <c r="AB164" s="40"/>
      <c r="AC164" s="40"/>
      <c r="AD164" s="40"/>
      <c r="AE164" s="40"/>
      <c r="AF164" s="40"/>
      <c r="AG164" s="40"/>
      <c r="AH164" s="40"/>
      <c r="AI164" s="40"/>
      <c r="AJ164" s="40"/>
      <c r="AK164" s="40"/>
      <c r="AL164" s="40"/>
      <c r="AM164" s="40"/>
      <c r="AN164" s="40"/>
      <c r="AO164" s="40"/>
      <c r="AP164" s="40"/>
      <c r="AQ164" s="40"/>
      <c r="AR164" s="40"/>
      <c r="AS164" s="40"/>
      <c r="AT164" s="40"/>
      <c r="AU164" s="40"/>
      <c r="AV164" s="40"/>
      <c r="AW164" s="40"/>
      <c r="AX164" s="40"/>
      <c r="AY164" s="40"/>
      <c r="AZ164" s="40"/>
      <c r="BA164" s="40"/>
      <c r="BB164" s="40"/>
      <c r="BC164" s="40"/>
      <c r="BD164" s="40"/>
      <c r="BE164" s="40"/>
      <c r="BF164" s="40"/>
      <c r="BG164" s="40"/>
    </row>
    <row r="165" spans="1:59" ht="15.95" customHeight="1">
      <c r="A165" s="38" t="s">
        <v>70</v>
      </c>
      <c r="B165" s="38" t="s">
        <v>70</v>
      </c>
      <c r="C165" s="29" t="s">
        <v>74</v>
      </c>
      <c r="D165" s="39">
        <v>65105</v>
      </c>
      <c r="E165" s="39">
        <v>2400</v>
      </c>
      <c r="F165" s="39">
        <v>2504</v>
      </c>
      <c r="G165" s="39">
        <v>2571</v>
      </c>
      <c r="H165" s="39">
        <v>2668</v>
      </c>
      <c r="I165" s="39">
        <v>2914</v>
      </c>
      <c r="J165" s="39">
        <v>3203</v>
      </c>
      <c r="K165" s="39">
        <v>3461</v>
      </c>
      <c r="L165" s="39">
        <v>3687</v>
      </c>
      <c r="M165" s="39">
        <v>3766</v>
      </c>
      <c r="N165" s="39">
        <v>3749</v>
      </c>
      <c r="O165" s="39">
        <v>3823</v>
      </c>
      <c r="P165" s="39">
        <v>4007</v>
      </c>
      <c r="Q165" s="39">
        <v>4216</v>
      </c>
      <c r="R165" s="39">
        <v>4360</v>
      </c>
      <c r="S165" s="39">
        <v>4557</v>
      </c>
      <c r="T165" s="39">
        <v>4128</v>
      </c>
      <c r="U165" s="39">
        <v>3348</v>
      </c>
      <c r="V165" s="39">
        <v>2732</v>
      </c>
      <c r="W165" s="39">
        <v>2059</v>
      </c>
      <c r="X165" s="39">
        <v>951</v>
      </c>
      <c r="Y165" s="40"/>
      <c r="Z165" s="40"/>
      <c r="AA165" s="40"/>
      <c r="AB165" s="40"/>
      <c r="AC165" s="40"/>
      <c r="AD165" s="40"/>
      <c r="AE165" s="40"/>
      <c r="AF165" s="40"/>
      <c r="AG165" s="40"/>
      <c r="AH165" s="40"/>
      <c r="AI165" s="40"/>
      <c r="AJ165" s="40"/>
      <c r="AK165" s="40"/>
      <c r="AL165" s="40"/>
      <c r="AM165" s="40"/>
      <c r="AN165" s="40"/>
      <c r="AO165" s="40"/>
      <c r="AP165" s="40"/>
      <c r="AQ165" s="40"/>
      <c r="AR165" s="40"/>
      <c r="AS165" s="40"/>
      <c r="AT165" s="40"/>
      <c r="AU165" s="40"/>
      <c r="AV165" s="40"/>
      <c r="AW165" s="40"/>
      <c r="AX165" s="40"/>
      <c r="AY165" s="40"/>
      <c r="AZ165" s="40"/>
      <c r="BA165" s="40"/>
      <c r="BB165" s="40"/>
      <c r="BC165" s="40"/>
      <c r="BD165" s="40"/>
      <c r="BE165" s="40"/>
      <c r="BF165" s="40"/>
      <c r="BG165" s="40"/>
    </row>
    <row r="166" spans="1:59" ht="24" customHeight="1">
      <c r="A166" s="38">
        <v>2060</v>
      </c>
      <c r="B166" s="38" t="s">
        <v>70</v>
      </c>
      <c r="C166" s="29" t="s">
        <v>71</v>
      </c>
      <c r="D166" s="39">
        <v>31650</v>
      </c>
      <c r="E166" s="39">
        <v>1221</v>
      </c>
      <c r="F166" s="39">
        <v>1279</v>
      </c>
      <c r="G166" s="39">
        <v>1317</v>
      </c>
      <c r="H166" s="39">
        <v>1360</v>
      </c>
      <c r="I166" s="39">
        <v>1469</v>
      </c>
      <c r="J166" s="39">
        <v>1608</v>
      </c>
      <c r="K166" s="39">
        <v>1733</v>
      </c>
      <c r="L166" s="39">
        <v>1852</v>
      </c>
      <c r="M166" s="39">
        <v>1907</v>
      </c>
      <c r="N166" s="39">
        <v>1898</v>
      </c>
      <c r="O166" s="39">
        <v>1917</v>
      </c>
      <c r="P166" s="39">
        <v>1974</v>
      </c>
      <c r="Q166" s="39">
        <v>2100</v>
      </c>
      <c r="R166" s="39">
        <v>2073</v>
      </c>
      <c r="S166" s="39">
        <v>2238</v>
      </c>
      <c r="T166" s="39">
        <v>1929</v>
      </c>
      <c r="U166" s="39">
        <v>1535</v>
      </c>
      <c r="V166" s="39">
        <v>1087</v>
      </c>
      <c r="W166" s="39">
        <v>787</v>
      </c>
      <c r="X166" s="39">
        <v>365</v>
      </c>
      <c r="Y166" s="40"/>
      <c r="Z166" s="40"/>
      <c r="AA166" s="40"/>
      <c r="AB166" s="40"/>
      <c r="AC166" s="40"/>
      <c r="AD166" s="40"/>
      <c r="AE166" s="40"/>
      <c r="AF166" s="40"/>
      <c r="AG166" s="40"/>
      <c r="AH166" s="40"/>
      <c r="AI166" s="40"/>
      <c r="AJ166" s="40"/>
      <c r="AK166" s="40"/>
      <c r="AL166" s="40"/>
      <c r="AM166" s="40"/>
      <c r="AN166" s="40"/>
      <c r="AO166" s="40"/>
      <c r="AP166" s="40"/>
      <c r="AQ166" s="40"/>
      <c r="AR166" s="40"/>
      <c r="AS166" s="40"/>
      <c r="AT166" s="40"/>
      <c r="AU166" s="40"/>
      <c r="AV166" s="40"/>
      <c r="AW166" s="40"/>
      <c r="AX166" s="40"/>
      <c r="AY166" s="40"/>
      <c r="AZ166" s="40"/>
      <c r="BA166" s="40"/>
      <c r="BB166" s="40"/>
      <c r="BC166" s="40"/>
      <c r="BD166" s="40"/>
      <c r="BE166" s="40"/>
      <c r="BF166" s="40"/>
      <c r="BG166" s="40"/>
    </row>
    <row r="167" spans="1:59" ht="15.95" customHeight="1">
      <c r="A167" s="38" t="s">
        <v>70</v>
      </c>
      <c r="B167" s="38" t="s">
        <v>70</v>
      </c>
      <c r="C167" s="29" t="s">
        <v>73</v>
      </c>
      <c r="D167" s="39">
        <v>33002</v>
      </c>
      <c r="E167" s="39">
        <v>1156</v>
      </c>
      <c r="F167" s="39">
        <v>1211</v>
      </c>
      <c r="G167" s="39">
        <v>1246</v>
      </c>
      <c r="H167" s="39">
        <v>1295</v>
      </c>
      <c r="I167" s="39">
        <v>1420</v>
      </c>
      <c r="J167" s="39">
        <v>1562</v>
      </c>
      <c r="K167" s="39">
        <v>1684</v>
      </c>
      <c r="L167" s="39">
        <v>1801</v>
      </c>
      <c r="M167" s="39">
        <v>1858</v>
      </c>
      <c r="N167" s="39">
        <v>1855</v>
      </c>
      <c r="O167" s="39">
        <v>1883</v>
      </c>
      <c r="P167" s="39">
        <v>1958</v>
      </c>
      <c r="Q167" s="39">
        <v>2113</v>
      </c>
      <c r="R167" s="39">
        <v>2132</v>
      </c>
      <c r="S167" s="39">
        <v>2368</v>
      </c>
      <c r="T167" s="39">
        <v>2184</v>
      </c>
      <c r="U167" s="39">
        <v>1910</v>
      </c>
      <c r="V167" s="39">
        <v>1528</v>
      </c>
      <c r="W167" s="39">
        <v>1220</v>
      </c>
      <c r="X167" s="39">
        <v>619</v>
      </c>
      <c r="Y167" s="40"/>
      <c r="Z167" s="40"/>
      <c r="AA167" s="40"/>
      <c r="AB167" s="40"/>
      <c r="AC167" s="40"/>
      <c r="AD167" s="40"/>
      <c r="AE167" s="40"/>
      <c r="AF167" s="40"/>
      <c r="AG167" s="40"/>
      <c r="AH167" s="40"/>
      <c r="AI167" s="40"/>
      <c r="AJ167" s="40"/>
      <c r="AK167" s="40"/>
      <c r="AL167" s="40"/>
      <c r="AM167" s="40"/>
      <c r="AN167" s="40"/>
      <c r="AO167" s="40"/>
      <c r="AP167" s="40"/>
      <c r="AQ167" s="40"/>
      <c r="AR167" s="40"/>
      <c r="AS167" s="40"/>
      <c r="AT167" s="40"/>
      <c r="AU167" s="40"/>
      <c r="AV167" s="40"/>
      <c r="AW167" s="40"/>
      <c r="AX167" s="40"/>
      <c r="AY167" s="40"/>
      <c r="AZ167" s="40"/>
      <c r="BA167" s="40"/>
      <c r="BB167" s="40"/>
      <c r="BC167" s="40"/>
      <c r="BD167" s="40"/>
      <c r="BE167" s="40"/>
      <c r="BF167" s="40"/>
      <c r="BG167" s="40"/>
    </row>
    <row r="168" spans="1:59" ht="15.95" customHeight="1">
      <c r="A168" s="38" t="s">
        <v>70</v>
      </c>
      <c r="B168" s="38" t="s">
        <v>70</v>
      </c>
      <c r="C168" s="29" t="s">
        <v>74</v>
      </c>
      <c r="D168" s="39">
        <v>64651</v>
      </c>
      <c r="E168" s="39">
        <v>2378</v>
      </c>
      <c r="F168" s="39">
        <v>2490</v>
      </c>
      <c r="G168" s="39">
        <v>2562</v>
      </c>
      <c r="H168" s="39">
        <v>2655</v>
      </c>
      <c r="I168" s="39">
        <v>2889</v>
      </c>
      <c r="J168" s="39">
        <v>3170</v>
      </c>
      <c r="K168" s="39">
        <v>3418</v>
      </c>
      <c r="L168" s="39">
        <v>3653</v>
      </c>
      <c r="M168" s="39">
        <v>3765</v>
      </c>
      <c r="N168" s="39">
        <v>3753</v>
      </c>
      <c r="O168" s="39">
        <v>3799</v>
      </c>
      <c r="P168" s="39">
        <v>3931</v>
      </c>
      <c r="Q168" s="39">
        <v>4213</v>
      </c>
      <c r="R168" s="39">
        <v>4205</v>
      </c>
      <c r="S168" s="39">
        <v>4607</v>
      </c>
      <c r="T168" s="39">
        <v>4114</v>
      </c>
      <c r="U168" s="39">
        <v>3444</v>
      </c>
      <c r="V168" s="39">
        <v>2615</v>
      </c>
      <c r="W168" s="39">
        <v>2007</v>
      </c>
      <c r="X168" s="39">
        <v>983</v>
      </c>
      <c r="Y168" s="40"/>
      <c r="Z168" s="40"/>
      <c r="AA168" s="40"/>
      <c r="AB168" s="40"/>
      <c r="AC168" s="40"/>
      <c r="AD168" s="40"/>
      <c r="AE168" s="40"/>
      <c r="AF168" s="40"/>
      <c r="AG168" s="40"/>
      <c r="AH168" s="40"/>
      <c r="AI168" s="40"/>
      <c r="AJ168" s="40"/>
      <c r="AK168" s="40"/>
      <c r="AL168" s="40"/>
      <c r="AM168" s="40"/>
      <c r="AN168" s="40"/>
      <c r="AO168" s="40"/>
      <c r="AP168" s="40"/>
      <c r="AQ168" s="40"/>
      <c r="AR168" s="40"/>
      <c r="AS168" s="40"/>
      <c r="AT168" s="40"/>
      <c r="AU168" s="40"/>
      <c r="AV168" s="40"/>
      <c r="AW168" s="40"/>
      <c r="AX168" s="40"/>
      <c r="AY168" s="40"/>
      <c r="AZ168" s="40"/>
      <c r="BA168" s="40"/>
      <c r="BB168" s="40"/>
      <c r="BC168" s="40"/>
      <c r="BD168" s="40"/>
      <c r="BE168" s="40"/>
      <c r="BF168" s="40"/>
      <c r="BG168" s="40"/>
    </row>
    <row r="169" spans="1:59" ht="24" customHeight="1">
      <c r="D169" s="40"/>
      <c r="E169" s="40"/>
      <c r="F169" s="40"/>
      <c r="G169" s="40"/>
      <c r="H169" s="40"/>
      <c r="I169" s="40"/>
      <c r="J169" s="40"/>
      <c r="K169" s="40"/>
      <c r="L169" s="40"/>
      <c r="M169" s="40"/>
      <c r="N169" s="41"/>
      <c r="O169" s="40"/>
      <c r="P169" s="40"/>
      <c r="Q169" s="40"/>
      <c r="R169" s="40"/>
      <c r="S169" s="40"/>
      <c r="T169" s="40"/>
      <c r="U169" s="40"/>
      <c r="V169" s="40"/>
      <c r="W169" s="40"/>
      <c r="X169" s="40"/>
      <c r="Y169" s="40"/>
      <c r="Z169" s="40"/>
      <c r="AA169" s="40"/>
      <c r="AB169" s="40"/>
      <c r="AC169" s="40"/>
      <c r="AD169" s="40"/>
      <c r="AE169" s="40"/>
      <c r="AF169" s="40"/>
      <c r="AG169" s="40"/>
      <c r="AH169" s="40"/>
      <c r="AI169" s="40"/>
      <c r="AJ169" s="40"/>
      <c r="AK169" s="40"/>
      <c r="AL169" s="40"/>
      <c r="AM169" s="40"/>
      <c r="AN169" s="40"/>
      <c r="AO169" s="40"/>
      <c r="AP169" s="40"/>
      <c r="AQ169" s="40"/>
      <c r="AR169" s="40"/>
      <c r="AS169" s="40"/>
      <c r="AT169" s="40"/>
      <c r="AU169" s="40"/>
      <c r="AV169" s="40"/>
      <c r="AW169" s="40"/>
      <c r="AX169" s="40"/>
      <c r="AY169" s="40"/>
      <c r="AZ169" s="40"/>
      <c r="BA169" s="40"/>
      <c r="BB169" s="40"/>
      <c r="BC169" s="40"/>
      <c r="BD169" s="40"/>
      <c r="BE169" s="40"/>
      <c r="BF169" s="40"/>
      <c r="BG169" s="40"/>
    </row>
    <row r="170" spans="1:59" ht="15">
      <c r="D170" s="40"/>
      <c r="E170" s="40"/>
      <c r="F170" s="40"/>
      <c r="G170" s="40"/>
      <c r="H170" s="40"/>
      <c r="I170" s="40"/>
      <c r="J170" s="40"/>
      <c r="K170" s="40"/>
      <c r="L170" s="40"/>
      <c r="M170" s="40"/>
      <c r="N170" s="38" t="s">
        <v>75</v>
      </c>
      <c r="O170" s="40"/>
      <c r="P170" s="40"/>
      <c r="Q170" s="40"/>
      <c r="R170" s="40"/>
      <c r="S170" s="40"/>
      <c r="T170" s="40"/>
      <c r="U170" s="40"/>
      <c r="V170" s="40"/>
      <c r="W170" s="40"/>
      <c r="X170" s="40"/>
      <c r="Y170" s="40"/>
      <c r="Z170" s="40"/>
      <c r="AA170" s="40"/>
      <c r="AB170" s="40"/>
      <c r="AC170" s="40"/>
      <c r="AD170" s="40"/>
      <c r="AE170" s="40"/>
      <c r="AF170" s="40"/>
      <c r="AG170" s="40"/>
      <c r="AH170" s="40"/>
      <c r="AI170" s="40"/>
      <c r="AJ170" s="40"/>
      <c r="AK170" s="40"/>
      <c r="AL170" s="40"/>
      <c r="AM170" s="40"/>
      <c r="AN170" s="40"/>
      <c r="AO170" s="40"/>
      <c r="AP170" s="40"/>
      <c r="AQ170" s="40"/>
      <c r="AR170" s="40"/>
      <c r="AS170" s="40"/>
      <c r="AT170" s="40"/>
      <c r="AU170" s="40"/>
      <c r="AV170" s="40"/>
      <c r="AW170" s="40"/>
      <c r="AX170" s="40"/>
      <c r="AY170" s="40"/>
      <c r="AZ170" s="40"/>
      <c r="BA170" s="40"/>
      <c r="BB170" s="40"/>
      <c r="BC170" s="40"/>
      <c r="BD170" s="40"/>
      <c r="BE170" s="40"/>
      <c r="BF170" s="40"/>
      <c r="BG170" s="40"/>
    </row>
    <row r="171" spans="1:59">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c r="AC171" s="40"/>
      <c r="AD171" s="40"/>
      <c r="AE171" s="40"/>
      <c r="AF171" s="40"/>
      <c r="AG171" s="40"/>
      <c r="AH171" s="40"/>
      <c r="AI171" s="40"/>
      <c r="AJ171" s="40"/>
      <c r="AK171" s="40"/>
      <c r="AL171" s="40"/>
      <c r="AM171" s="40"/>
      <c r="AN171" s="40"/>
      <c r="AO171" s="40"/>
      <c r="AP171" s="40"/>
      <c r="AQ171" s="40"/>
      <c r="AR171" s="40"/>
      <c r="AS171" s="40"/>
      <c r="AT171" s="40"/>
      <c r="AU171" s="40"/>
      <c r="AV171" s="40"/>
      <c r="AW171" s="40"/>
      <c r="AX171" s="40"/>
      <c r="AY171" s="40"/>
      <c r="AZ171" s="40"/>
      <c r="BA171" s="40"/>
      <c r="BB171" s="40"/>
      <c r="BC171" s="40"/>
      <c r="BD171" s="40"/>
      <c r="BE171" s="40"/>
      <c r="BF171" s="40"/>
      <c r="BG171" s="40"/>
    </row>
    <row r="172" spans="1:59">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c r="AC172" s="40"/>
      <c r="AD172" s="40"/>
      <c r="AE172" s="40"/>
      <c r="AF172" s="40"/>
      <c r="AG172" s="40"/>
      <c r="AH172" s="40"/>
      <c r="AI172" s="40"/>
      <c r="AJ172" s="40"/>
      <c r="AK172" s="40"/>
      <c r="AL172" s="40"/>
      <c r="AM172" s="40"/>
      <c r="AN172" s="40"/>
      <c r="AO172" s="40"/>
      <c r="AP172" s="40"/>
      <c r="AQ172" s="40"/>
      <c r="AR172" s="40"/>
      <c r="AS172" s="40"/>
      <c r="AT172" s="40"/>
      <c r="AU172" s="40"/>
      <c r="AV172" s="40"/>
      <c r="AW172" s="40"/>
      <c r="AX172" s="40"/>
      <c r="AY172" s="40"/>
      <c r="AZ172" s="40"/>
      <c r="BA172" s="40"/>
      <c r="BB172" s="40"/>
      <c r="BC172" s="40"/>
      <c r="BD172" s="40"/>
      <c r="BE172" s="40"/>
      <c r="BF172" s="40"/>
      <c r="BG172" s="40"/>
    </row>
    <row r="173" spans="1:59">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c r="AC173" s="40"/>
      <c r="AD173" s="40"/>
      <c r="AE173" s="40"/>
      <c r="AF173" s="40"/>
      <c r="AG173" s="40"/>
      <c r="AH173" s="40"/>
      <c r="AI173" s="40"/>
      <c r="AJ173" s="40"/>
      <c r="AK173" s="40"/>
      <c r="AL173" s="40"/>
      <c r="AM173" s="40"/>
      <c r="AN173" s="40"/>
      <c r="AO173" s="40"/>
      <c r="AP173" s="40"/>
      <c r="AQ173" s="40"/>
      <c r="AR173" s="40"/>
      <c r="AS173" s="40"/>
      <c r="AT173" s="40"/>
      <c r="AU173" s="40"/>
      <c r="AV173" s="40"/>
      <c r="AW173" s="40"/>
      <c r="AX173" s="40"/>
      <c r="AY173" s="40"/>
      <c r="AZ173" s="40"/>
      <c r="BA173" s="40"/>
      <c r="BB173" s="40"/>
      <c r="BC173" s="40"/>
      <c r="BD173" s="40"/>
      <c r="BE173" s="40"/>
      <c r="BF173" s="40"/>
      <c r="BG173" s="40"/>
    </row>
    <row r="174" spans="1:59">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c r="AC174" s="40"/>
      <c r="AD174" s="40"/>
      <c r="AE174" s="40"/>
      <c r="AF174" s="40"/>
      <c r="AG174" s="40"/>
      <c r="AH174" s="40"/>
      <c r="AI174" s="40"/>
      <c r="AJ174" s="40"/>
      <c r="AK174" s="40"/>
      <c r="AL174" s="40"/>
      <c r="AM174" s="40"/>
      <c r="AN174" s="40"/>
      <c r="AO174" s="40"/>
      <c r="AP174" s="40"/>
      <c r="AQ174" s="40"/>
      <c r="AR174" s="40"/>
      <c r="AS174" s="40"/>
      <c r="AT174" s="40"/>
      <c r="AU174" s="40"/>
      <c r="AV174" s="40"/>
      <c r="AW174" s="40"/>
      <c r="AX174" s="40"/>
      <c r="AY174" s="40"/>
      <c r="AZ174" s="40"/>
      <c r="BA174" s="40"/>
      <c r="BB174" s="40"/>
      <c r="BC174" s="40"/>
      <c r="BD174" s="40"/>
      <c r="BE174" s="40"/>
      <c r="BF174" s="40"/>
      <c r="BG174" s="40"/>
    </row>
    <row r="175" spans="1:59">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c r="AC175" s="40"/>
      <c r="AD175" s="40"/>
      <c r="AE175" s="40"/>
      <c r="AF175" s="40"/>
      <c r="AG175" s="40"/>
      <c r="AH175" s="40"/>
      <c r="AI175" s="40"/>
      <c r="AJ175" s="40"/>
      <c r="AK175" s="40"/>
      <c r="AL175" s="40"/>
      <c r="AM175" s="40"/>
      <c r="AN175" s="40"/>
      <c r="AO175" s="40"/>
      <c r="AP175" s="40"/>
      <c r="AQ175" s="40"/>
      <c r="AR175" s="40"/>
      <c r="AS175" s="40"/>
      <c r="AT175" s="40"/>
      <c r="AU175" s="40"/>
      <c r="AV175" s="40"/>
      <c r="AW175" s="40"/>
      <c r="AX175" s="40"/>
      <c r="AY175" s="40"/>
      <c r="AZ175" s="40"/>
      <c r="BA175" s="40"/>
      <c r="BB175" s="40"/>
      <c r="BC175" s="40"/>
      <c r="BD175" s="40"/>
      <c r="BE175" s="40"/>
      <c r="BF175" s="40"/>
      <c r="BG175" s="40"/>
    </row>
    <row r="176" spans="1:59">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c r="AC176" s="40"/>
      <c r="AD176" s="40"/>
      <c r="AE176" s="40"/>
      <c r="AF176" s="40"/>
      <c r="AG176" s="40"/>
      <c r="AH176" s="40"/>
      <c r="AI176" s="40"/>
      <c r="AJ176" s="40"/>
      <c r="AK176" s="40"/>
      <c r="AL176" s="40"/>
      <c r="AM176" s="40"/>
      <c r="AN176" s="40"/>
      <c r="AO176" s="40"/>
      <c r="AP176" s="40"/>
      <c r="AQ176" s="40"/>
      <c r="AR176" s="40"/>
      <c r="AS176" s="40"/>
      <c r="AT176" s="40"/>
      <c r="AU176" s="40"/>
      <c r="AV176" s="40"/>
      <c r="AW176" s="40"/>
      <c r="AX176" s="40"/>
      <c r="AY176" s="40"/>
      <c r="AZ176" s="40"/>
      <c r="BA176" s="40"/>
      <c r="BB176" s="40"/>
      <c r="BC176" s="40"/>
      <c r="BD176" s="40"/>
      <c r="BE176" s="40"/>
      <c r="BF176" s="40"/>
      <c r="BG176" s="40"/>
    </row>
    <row r="177" spans="4:59">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c r="AC177" s="40"/>
      <c r="AD177" s="40"/>
      <c r="AE177" s="40"/>
      <c r="AF177" s="40"/>
      <c r="AG177" s="40"/>
      <c r="AH177" s="40"/>
      <c r="AI177" s="40"/>
      <c r="AJ177" s="40"/>
      <c r="AK177" s="40"/>
      <c r="AL177" s="40"/>
      <c r="AM177" s="40"/>
      <c r="AN177" s="40"/>
      <c r="AO177" s="40"/>
      <c r="AP177" s="40"/>
      <c r="AQ177" s="40"/>
      <c r="AR177" s="40"/>
      <c r="AS177" s="40"/>
      <c r="AT177" s="40"/>
      <c r="AU177" s="40"/>
      <c r="AV177" s="40"/>
      <c r="AW177" s="40"/>
      <c r="AX177" s="40"/>
      <c r="AY177" s="40"/>
      <c r="AZ177" s="40"/>
      <c r="BA177" s="40"/>
      <c r="BB177" s="40"/>
      <c r="BC177" s="40"/>
      <c r="BD177" s="40"/>
      <c r="BE177" s="40"/>
      <c r="BF177" s="40"/>
      <c r="BG177" s="40"/>
    </row>
    <row r="178" spans="4:59">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c r="AC178" s="40"/>
      <c r="AD178" s="40"/>
      <c r="AE178" s="40"/>
      <c r="AF178" s="40"/>
      <c r="AG178" s="40"/>
      <c r="AH178" s="40"/>
      <c r="AI178" s="40"/>
      <c r="AJ178" s="40"/>
      <c r="AK178" s="40"/>
      <c r="AL178" s="40"/>
      <c r="AM178" s="40"/>
      <c r="AN178" s="40"/>
      <c r="AO178" s="40"/>
      <c r="AP178" s="40"/>
      <c r="AQ178" s="40"/>
      <c r="AR178" s="40"/>
      <c r="AS178" s="40"/>
      <c r="AT178" s="40"/>
      <c r="AU178" s="40"/>
      <c r="AV178" s="40"/>
      <c r="AW178" s="40"/>
      <c r="AX178" s="40"/>
      <c r="AY178" s="40"/>
      <c r="AZ178" s="40"/>
      <c r="BA178" s="40"/>
      <c r="BB178" s="40"/>
      <c r="BC178" s="40"/>
      <c r="BD178" s="40"/>
      <c r="BE178" s="40"/>
      <c r="BF178" s="40"/>
      <c r="BG178" s="40"/>
    </row>
    <row r="179" spans="4:59">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c r="AC179" s="40"/>
      <c r="AD179" s="40"/>
      <c r="AE179" s="40"/>
      <c r="AF179" s="40"/>
      <c r="AG179" s="40"/>
      <c r="AH179" s="40"/>
      <c r="AI179" s="40"/>
      <c r="AJ179" s="40"/>
      <c r="AK179" s="40"/>
      <c r="AL179" s="40"/>
      <c r="AM179" s="40"/>
      <c r="AN179" s="40"/>
      <c r="AO179" s="40"/>
      <c r="AP179" s="40"/>
      <c r="AQ179" s="40"/>
      <c r="AR179" s="40"/>
      <c r="AS179" s="40"/>
      <c r="AT179" s="40"/>
      <c r="AU179" s="40"/>
      <c r="AV179" s="40"/>
      <c r="AW179" s="40"/>
      <c r="AX179" s="40"/>
      <c r="AY179" s="40"/>
      <c r="AZ179" s="40"/>
      <c r="BA179" s="40"/>
      <c r="BB179" s="40"/>
      <c r="BC179" s="40"/>
      <c r="BD179" s="40"/>
      <c r="BE179" s="40"/>
      <c r="BF179" s="40"/>
      <c r="BG179" s="40"/>
    </row>
    <row r="180" spans="4:59">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c r="AC180" s="40"/>
      <c r="AD180" s="40"/>
      <c r="AE180" s="40"/>
      <c r="AF180" s="40"/>
      <c r="AG180" s="40"/>
      <c r="AH180" s="40"/>
      <c r="AI180" s="40"/>
      <c r="AJ180" s="40"/>
      <c r="AK180" s="40"/>
      <c r="AL180" s="40"/>
      <c r="AM180" s="40"/>
      <c r="AN180" s="40"/>
      <c r="AO180" s="40"/>
      <c r="AP180" s="40"/>
      <c r="AQ180" s="40"/>
      <c r="AR180" s="40"/>
      <c r="AS180" s="40"/>
      <c r="AT180" s="40"/>
      <c r="AU180" s="40"/>
      <c r="AV180" s="40"/>
      <c r="AW180" s="40"/>
      <c r="AX180" s="40"/>
      <c r="AY180" s="40"/>
      <c r="AZ180" s="40"/>
      <c r="BA180" s="40"/>
      <c r="BB180" s="40"/>
      <c r="BC180" s="40"/>
      <c r="BD180" s="40"/>
      <c r="BE180" s="40"/>
      <c r="BF180" s="40"/>
      <c r="BG180" s="40"/>
    </row>
    <row r="181" spans="4:59">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c r="AC181" s="40"/>
      <c r="AD181" s="40"/>
      <c r="AE181" s="40"/>
      <c r="AF181" s="40"/>
      <c r="AG181" s="40"/>
      <c r="AH181" s="40"/>
      <c r="AI181" s="40"/>
      <c r="AJ181" s="40"/>
      <c r="AK181" s="40"/>
      <c r="AL181" s="40"/>
      <c r="AM181" s="40"/>
      <c r="AN181" s="40"/>
      <c r="AO181" s="40"/>
      <c r="AP181" s="40"/>
      <c r="AQ181" s="40"/>
      <c r="AR181" s="40"/>
      <c r="AS181" s="40"/>
      <c r="AT181" s="40"/>
      <c r="AU181" s="40"/>
      <c r="AV181" s="40"/>
      <c r="AW181" s="40"/>
      <c r="AX181" s="40"/>
      <c r="AY181" s="40"/>
      <c r="AZ181" s="40"/>
      <c r="BA181" s="40"/>
      <c r="BB181" s="40"/>
      <c r="BC181" s="40"/>
      <c r="BD181" s="40"/>
      <c r="BE181" s="40"/>
      <c r="BF181" s="40"/>
      <c r="BG181" s="40"/>
    </row>
    <row r="182" spans="4:59">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c r="AC182" s="40"/>
      <c r="AD182" s="40"/>
      <c r="AE182" s="40"/>
      <c r="AF182" s="40"/>
      <c r="AG182" s="40"/>
      <c r="AH182" s="40"/>
      <c r="AI182" s="40"/>
      <c r="AJ182" s="40"/>
      <c r="AK182" s="40"/>
      <c r="AL182" s="40"/>
      <c r="AM182" s="40"/>
      <c r="AN182" s="40"/>
      <c r="AO182" s="40"/>
      <c r="AP182" s="40"/>
      <c r="AQ182" s="40"/>
      <c r="AR182" s="40"/>
      <c r="AS182" s="40"/>
      <c r="AT182" s="40"/>
      <c r="AU182" s="40"/>
      <c r="AV182" s="40"/>
      <c r="AW182" s="40"/>
      <c r="AX182" s="40"/>
      <c r="AY182" s="40"/>
      <c r="AZ182" s="40"/>
      <c r="BA182" s="40"/>
      <c r="BB182" s="40"/>
      <c r="BC182" s="40"/>
      <c r="BD182" s="40"/>
      <c r="BE182" s="40"/>
      <c r="BF182" s="40"/>
      <c r="BG182" s="40"/>
    </row>
    <row r="183" spans="4:59">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c r="AC183" s="40"/>
      <c r="AD183" s="40"/>
      <c r="AE183" s="40"/>
      <c r="AF183" s="40"/>
      <c r="AG183" s="40"/>
      <c r="AH183" s="40"/>
      <c r="AI183" s="40"/>
      <c r="AJ183" s="40"/>
      <c r="AK183" s="40"/>
      <c r="AL183" s="40"/>
      <c r="AM183" s="40"/>
      <c r="AN183" s="40"/>
      <c r="AO183" s="40"/>
      <c r="AP183" s="40"/>
      <c r="AQ183" s="40"/>
      <c r="AR183" s="40"/>
      <c r="AS183" s="40"/>
      <c r="AT183" s="40"/>
      <c r="AU183" s="40"/>
      <c r="AV183" s="40"/>
      <c r="AW183" s="40"/>
      <c r="AX183" s="40"/>
      <c r="AY183" s="40"/>
      <c r="AZ183" s="40"/>
      <c r="BA183" s="40"/>
      <c r="BB183" s="40"/>
      <c r="BC183" s="40"/>
      <c r="BD183" s="40"/>
      <c r="BE183" s="40"/>
      <c r="BF183" s="40"/>
      <c r="BG183" s="40"/>
    </row>
    <row r="184" spans="4:59">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c r="AC184" s="40"/>
      <c r="AD184" s="40"/>
      <c r="AE184" s="40"/>
      <c r="AF184" s="40"/>
      <c r="AG184" s="40"/>
      <c r="AH184" s="40"/>
      <c r="AI184" s="40"/>
      <c r="AJ184" s="40"/>
      <c r="AK184" s="40"/>
      <c r="AL184" s="40"/>
      <c r="AM184" s="40"/>
      <c r="AN184" s="40"/>
      <c r="AO184" s="40"/>
      <c r="AP184" s="40"/>
      <c r="AQ184" s="40"/>
      <c r="AR184" s="40"/>
      <c r="AS184" s="40"/>
      <c r="AT184" s="40"/>
      <c r="AU184" s="40"/>
      <c r="AV184" s="40"/>
      <c r="AW184" s="40"/>
      <c r="AX184" s="40"/>
      <c r="AY184" s="40"/>
      <c r="AZ184" s="40"/>
      <c r="BA184" s="40"/>
      <c r="BB184" s="40"/>
      <c r="BC184" s="40"/>
      <c r="BD184" s="40"/>
      <c r="BE184" s="40"/>
      <c r="BF184" s="40"/>
      <c r="BG184" s="40"/>
    </row>
    <row r="185" spans="4:59">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c r="AC185" s="40"/>
      <c r="AD185" s="40"/>
      <c r="AE185" s="40"/>
      <c r="AF185" s="40"/>
      <c r="AG185" s="40"/>
      <c r="AH185" s="40"/>
      <c r="AI185" s="40"/>
      <c r="AJ185" s="40"/>
      <c r="AK185" s="40"/>
      <c r="AL185" s="40"/>
      <c r="AM185" s="40"/>
      <c r="AN185" s="40"/>
      <c r="AO185" s="40"/>
      <c r="AP185" s="40"/>
      <c r="AQ185" s="40"/>
      <c r="AR185" s="40"/>
      <c r="AS185" s="40"/>
      <c r="AT185" s="40"/>
      <c r="AU185" s="40"/>
      <c r="AV185" s="40"/>
      <c r="AW185" s="40"/>
      <c r="AX185" s="40"/>
      <c r="AY185" s="40"/>
      <c r="AZ185" s="40"/>
      <c r="BA185" s="40"/>
      <c r="BB185" s="40"/>
      <c r="BC185" s="40"/>
      <c r="BD185" s="40"/>
      <c r="BE185" s="40"/>
      <c r="BF185" s="40"/>
      <c r="BG185" s="40"/>
    </row>
    <row r="186" spans="4:59">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c r="AC186" s="40"/>
      <c r="AD186" s="40"/>
      <c r="AE186" s="40"/>
      <c r="AF186" s="40"/>
      <c r="AG186" s="40"/>
      <c r="AH186" s="40"/>
      <c r="AI186" s="40"/>
      <c r="AJ186" s="40"/>
      <c r="AK186" s="40"/>
      <c r="AL186" s="40"/>
      <c r="AM186" s="40"/>
      <c r="AN186" s="40"/>
      <c r="AO186" s="40"/>
      <c r="AP186" s="40"/>
      <c r="AQ186" s="40"/>
      <c r="AR186" s="40"/>
      <c r="AS186" s="40"/>
      <c r="AT186" s="40"/>
      <c r="AU186" s="40"/>
      <c r="AV186" s="40"/>
      <c r="AW186" s="40"/>
      <c r="AX186" s="40"/>
      <c r="AY186" s="40"/>
      <c r="AZ186" s="40"/>
      <c r="BA186" s="40"/>
      <c r="BB186" s="40"/>
      <c r="BC186" s="40"/>
      <c r="BD186" s="40"/>
      <c r="BE186" s="40"/>
      <c r="BF186" s="40"/>
      <c r="BG186" s="40"/>
    </row>
    <row r="187" spans="4:59">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c r="AC187" s="40"/>
      <c r="AD187" s="40"/>
      <c r="AE187" s="40"/>
      <c r="AF187" s="40"/>
      <c r="AG187" s="40"/>
      <c r="AH187" s="40"/>
      <c r="AI187" s="40"/>
      <c r="AJ187" s="40"/>
      <c r="AK187" s="40"/>
      <c r="AL187" s="40"/>
      <c r="AM187" s="40"/>
      <c r="AN187" s="40"/>
      <c r="AO187" s="40"/>
      <c r="AP187" s="40"/>
      <c r="AQ187" s="40"/>
      <c r="AR187" s="40"/>
      <c r="AS187" s="40"/>
      <c r="AT187" s="40"/>
      <c r="AU187" s="40"/>
      <c r="AV187" s="40"/>
      <c r="AW187" s="40"/>
      <c r="AX187" s="40"/>
      <c r="AY187" s="40"/>
      <c r="AZ187" s="40"/>
      <c r="BA187" s="40"/>
      <c r="BB187" s="40"/>
      <c r="BC187" s="40"/>
      <c r="BD187" s="40"/>
      <c r="BE187" s="40"/>
      <c r="BF187" s="40"/>
      <c r="BG187" s="40"/>
    </row>
    <row r="188" spans="4:59">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c r="AC188" s="40"/>
      <c r="AD188" s="40"/>
      <c r="AE188" s="40"/>
      <c r="AF188" s="40"/>
      <c r="AG188" s="40"/>
      <c r="AH188" s="40"/>
      <c r="AI188" s="40"/>
      <c r="AJ188" s="40"/>
      <c r="AK188" s="40"/>
      <c r="AL188" s="40"/>
      <c r="AM188" s="40"/>
      <c r="AN188" s="40"/>
      <c r="AO188" s="40"/>
      <c r="AP188" s="40"/>
      <c r="AQ188" s="40"/>
      <c r="AR188" s="40"/>
      <c r="AS188" s="40"/>
      <c r="AT188" s="40"/>
      <c r="AU188" s="40"/>
      <c r="AV188" s="40"/>
      <c r="AW188" s="40"/>
      <c r="AX188" s="40"/>
      <c r="AY188" s="40"/>
      <c r="AZ188" s="40"/>
      <c r="BA188" s="40"/>
      <c r="BB188" s="40"/>
      <c r="BC188" s="40"/>
      <c r="BD188" s="40"/>
      <c r="BE188" s="40"/>
      <c r="BF188" s="40"/>
      <c r="BG188" s="40"/>
    </row>
    <row r="189" spans="4:59">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c r="AC189" s="40"/>
      <c r="AD189" s="40"/>
      <c r="AE189" s="40"/>
      <c r="AF189" s="40"/>
      <c r="AG189" s="40"/>
      <c r="AH189" s="40"/>
      <c r="AI189" s="40"/>
      <c r="AJ189" s="40"/>
      <c r="AK189" s="40"/>
      <c r="AL189" s="40"/>
      <c r="AM189" s="40"/>
      <c r="AN189" s="40"/>
      <c r="AO189" s="40"/>
      <c r="AP189" s="40"/>
      <c r="AQ189" s="40"/>
      <c r="AR189" s="40"/>
      <c r="AS189" s="40"/>
      <c r="AT189" s="40"/>
      <c r="AU189" s="40"/>
      <c r="AV189" s="40"/>
      <c r="AW189" s="40"/>
      <c r="AX189" s="40"/>
      <c r="AY189" s="40"/>
      <c r="AZ189" s="40"/>
      <c r="BA189" s="40"/>
      <c r="BB189" s="40"/>
      <c r="BC189" s="40"/>
      <c r="BD189" s="40"/>
      <c r="BE189" s="40"/>
      <c r="BF189" s="40"/>
      <c r="BG189" s="40"/>
    </row>
    <row r="190" spans="4:59">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c r="AC190" s="40"/>
      <c r="AD190" s="40"/>
      <c r="AE190" s="40"/>
      <c r="AF190" s="40"/>
      <c r="AG190" s="40"/>
      <c r="AH190" s="40"/>
      <c r="AI190" s="40"/>
      <c r="AJ190" s="40"/>
      <c r="AK190" s="40"/>
      <c r="AL190" s="40"/>
      <c r="AM190" s="40"/>
      <c r="AN190" s="40"/>
      <c r="AO190" s="40"/>
      <c r="AP190" s="40"/>
      <c r="AQ190" s="40"/>
      <c r="AR190" s="40"/>
      <c r="AS190" s="40"/>
      <c r="AT190" s="40"/>
      <c r="AU190" s="40"/>
      <c r="AV190" s="40"/>
      <c r="AW190" s="40"/>
      <c r="AX190" s="40"/>
      <c r="AY190" s="40"/>
      <c r="AZ190" s="40"/>
      <c r="BA190" s="40"/>
      <c r="BB190" s="40"/>
      <c r="BC190" s="40"/>
      <c r="BD190" s="40"/>
      <c r="BE190" s="40"/>
      <c r="BF190" s="40"/>
      <c r="BG190" s="40"/>
    </row>
    <row r="191" spans="4:59">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c r="AC191" s="40"/>
      <c r="AD191" s="40"/>
      <c r="AE191" s="40"/>
      <c r="AF191" s="40"/>
      <c r="AG191" s="40"/>
      <c r="AH191" s="40"/>
      <c r="AI191" s="40"/>
      <c r="AJ191" s="40"/>
      <c r="AK191" s="40"/>
      <c r="AL191" s="40"/>
      <c r="AM191" s="40"/>
      <c r="AN191" s="40"/>
      <c r="AO191" s="40"/>
      <c r="AP191" s="40"/>
      <c r="AQ191" s="40"/>
      <c r="AR191" s="40"/>
      <c r="AS191" s="40"/>
      <c r="AT191" s="40"/>
      <c r="AU191" s="40"/>
      <c r="AV191" s="40"/>
      <c r="AW191" s="40"/>
      <c r="AX191" s="40"/>
      <c r="AY191" s="40"/>
      <c r="AZ191" s="40"/>
      <c r="BA191" s="40"/>
      <c r="BB191" s="40"/>
      <c r="BC191" s="40"/>
      <c r="BD191" s="40"/>
      <c r="BE191" s="40"/>
      <c r="BF191" s="40"/>
      <c r="BG191" s="40"/>
    </row>
    <row r="192" spans="4:59">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c r="AC192" s="40"/>
      <c r="AD192" s="40"/>
      <c r="AE192" s="40"/>
      <c r="AF192" s="40"/>
      <c r="AG192" s="40"/>
      <c r="AH192" s="40"/>
      <c r="AI192" s="40"/>
      <c r="AJ192" s="40"/>
      <c r="AK192" s="40"/>
      <c r="AL192" s="40"/>
      <c r="AM192" s="40"/>
      <c r="AN192" s="40"/>
      <c r="AO192" s="40"/>
      <c r="AP192" s="40"/>
      <c r="AQ192" s="40"/>
      <c r="AR192" s="40"/>
      <c r="AS192" s="40"/>
      <c r="AT192" s="40"/>
      <c r="AU192" s="40"/>
      <c r="AV192" s="40"/>
      <c r="AW192" s="40"/>
      <c r="AX192" s="40"/>
      <c r="AY192" s="40"/>
      <c r="AZ192" s="40"/>
      <c r="BA192" s="40"/>
      <c r="BB192" s="40"/>
      <c r="BC192" s="40"/>
      <c r="BD192" s="40"/>
      <c r="BE192" s="40"/>
      <c r="BF192" s="40"/>
      <c r="BG192" s="40"/>
    </row>
    <row r="193" spans="4:59">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c r="AC193" s="40"/>
      <c r="AD193" s="40"/>
      <c r="AE193" s="40"/>
      <c r="AF193" s="40"/>
      <c r="AG193" s="40"/>
      <c r="AH193" s="40"/>
      <c r="AI193" s="40"/>
      <c r="AJ193" s="40"/>
      <c r="AK193" s="40"/>
      <c r="AL193" s="40"/>
      <c r="AM193" s="40"/>
      <c r="AN193" s="40"/>
      <c r="AO193" s="40"/>
      <c r="AP193" s="40"/>
      <c r="AQ193" s="40"/>
      <c r="AR193" s="40"/>
      <c r="AS193" s="40"/>
      <c r="AT193" s="40"/>
      <c r="AU193" s="40"/>
      <c r="AV193" s="40"/>
      <c r="AW193" s="40"/>
      <c r="AX193" s="40"/>
      <c r="AY193" s="40"/>
      <c r="AZ193" s="40"/>
      <c r="BA193" s="40"/>
      <c r="BB193" s="40"/>
      <c r="BC193" s="40"/>
      <c r="BD193" s="40"/>
      <c r="BE193" s="40"/>
      <c r="BF193" s="40"/>
      <c r="BG193" s="40"/>
    </row>
    <row r="194" spans="4:59">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c r="AC194" s="40"/>
      <c r="AD194" s="40"/>
      <c r="AE194" s="40"/>
      <c r="AF194" s="40"/>
      <c r="AG194" s="40"/>
      <c r="AH194" s="40"/>
      <c r="AI194" s="40"/>
      <c r="AJ194" s="40"/>
      <c r="AK194" s="40"/>
      <c r="AL194" s="40"/>
      <c r="AM194" s="40"/>
      <c r="AN194" s="40"/>
      <c r="AO194" s="40"/>
      <c r="AP194" s="40"/>
      <c r="AQ194" s="40"/>
      <c r="AR194" s="40"/>
      <c r="AS194" s="40"/>
      <c r="AT194" s="40"/>
      <c r="AU194" s="40"/>
      <c r="AV194" s="40"/>
      <c r="AW194" s="40"/>
      <c r="AX194" s="40"/>
      <c r="AY194" s="40"/>
      <c r="AZ194" s="40"/>
      <c r="BA194" s="40"/>
      <c r="BB194" s="40"/>
      <c r="BC194" s="40"/>
      <c r="BD194" s="40"/>
      <c r="BE194" s="40"/>
      <c r="BF194" s="40"/>
      <c r="BG194" s="40"/>
    </row>
    <row r="195" spans="4:59">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c r="AC195" s="40"/>
      <c r="AD195" s="40"/>
      <c r="AE195" s="40"/>
      <c r="AF195" s="40"/>
      <c r="AG195" s="40"/>
      <c r="AH195" s="40"/>
      <c r="AI195" s="40"/>
      <c r="AJ195" s="40"/>
      <c r="AK195" s="40"/>
      <c r="AL195" s="40"/>
      <c r="AM195" s="40"/>
      <c r="AN195" s="40"/>
      <c r="AO195" s="40"/>
      <c r="AP195" s="40"/>
      <c r="AQ195" s="40"/>
      <c r="AR195" s="40"/>
      <c r="AS195" s="40"/>
      <c r="AT195" s="40"/>
      <c r="AU195" s="40"/>
      <c r="AV195" s="40"/>
      <c r="AW195" s="40"/>
      <c r="AX195" s="40"/>
      <c r="AY195" s="40"/>
      <c r="AZ195" s="40"/>
      <c r="BA195" s="40"/>
      <c r="BB195" s="40"/>
      <c r="BC195" s="40"/>
      <c r="BD195" s="40"/>
      <c r="BE195" s="40"/>
      <c r="BF195" s="40"/>
      <c r="BG195" s="40"/>
    </row>
    <row r="196" spans="4:59">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c r="AC196" s="40"/>
      <c r="AD196" s="40"/>
      <c r="AE196" s="40"/>
      <c r="AF196" s="40"/>
      <c r="AG196" s="40"/>
      <c r="AH196" s="40"/>
      <c r="AI196" s="40"/>
      <c r="AJ196" s="40"/>
      <c r="AK196" s="40"/>
      <c r="AL196" s="40"/>
      <c r="AM196" s="40"/>
      <c r="AN196" s="40"/>
      <c r="AO196" s="40"/>
      <c r="AP196" s="40"/>
      <c r="AQ196" s="40"/>
      <c r="AR196" s="40"/>
      <c r="AS196" s="40"/>
      <c r="AT196" s="40"/>
      <c r="AU196" s="40"/>
      <c r="AV196" s="40"/>
      <c r="AW196" s="40"/>
      <c r="AX196" s="40"/>
      <c r="AY196" s="40"/>
      <c r="AZ196" s="40"/>
      <c r="BA196" s="40"/>
      <c r="BB196" s="40"/>
      <c r="BC196" s="40"/>
      <c r="BD196" s="40"/>
      <c r="BE196" s="40"/>
      <c r="BF196" s="40"/>
      <c r="BG196" s="40"/>
    </row>
    <row r="197" spans="4:59">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c r="AC197" s="40"/>
      <c r="AD197" s="40"/>
      <c r="AE197" s="40"/>
      <c r="AF197" s="40"/>
      <c r="AG197" s="40"/>
      <c r="AH197" s="40"/>
      <c r="AI197" s="40"/>
      <c r="AJ197" s="40"/>
      <c r="AK197" s="40"/>
      <c r="AL197" s="40"/>
      <c r="AM197" s="40"/>
      <c r="AN197" s="40"/>
      <c r="AO197" s="40"/>
      <c r="AP197" s="40"/>
      <c r="AQ197" s="40"/>
      <c r="AR197" s="40"/>
      <c r="AS197" s="40"/>
      <c r="AT197" s="40"/>
      <c r="AU197" s="40"/>
      <c r="AV197" s="40"/>
      <c r="AW197" s="40"/>
      <c r="AX197" s="40"/>
      <c r="AY197" s="40"/>
      <c r="AZ197" s="40"/>
      <c r="BA197" s="40"/>
      <c r="BB197" s="40"/>
      <c r="BC197" s="40"/>
      <c r="BD197" s="40"/>
      <c r="BE197" s="40"/>
      <c r="BF197" s="40"/>
      <c r="BG197" s="40"/>
    </row>
    <row r="198" spans="4:59">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c r="AC198" s="40"/>
      <c r="AD198" s="40"/>
      <c r="AE198" s="40"/>
      <c r="AF198" s="40"/>
      <c r="AG198" s="40"/>
      <c r="AH198" s="40"/>
      <c r="AI198" s="40"/>
      <c r="AJ198" s="40"/>
      <c r="AK198" s="40"/>
      <c r="AL198" s="40"/>
      <c r="AM198" s="40"/>
      <c r="AN198" s="40"/>
      <c r="AO198" s="40"/>
      <c r="AP198" s="40"/>
      <c r="AQ198" s="40"/>
      <c r="AR198" s="40"/>
      <c r="AS198" s="40"/>
      <c r="AT198" s="40"/>
      <c r="AU198" s="40"/>
      <c r="AV198" s="40"/>
      <c r="AW198" s="40"/>
      <c r="AX198" s="40"/>
      <c r="AY198" s="40"/>
      <c r="AZ198" s="40"/>
      <c r="BA198" s="40"/>
      <c r="BB198" s="40"/>
      <c r="BC198" s="40"/>
      <c r="BD198" s="40"/>
      <c r="BE198" s="40"/>
      <c r="BF198" s="40"/>
      <c r="BG198" s="40"/>
    </row>
    <row r="199" spans="4:59">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c r="AC199" s="40"/>
      <c r="AD199" s="40"/>
      <c r="AE199" s="40"/>
      <c r="AF199" s="40"/>
      <c r="AG199" s="40"/>
      <c r="AH199" s="40"/>
      <c r="AI199" s="40"/>
      <c r="AJ199" s="40"/>
      <c r="AK199" s="40"/>
      <c r="AL199" s="40"/>
      <c r="AM199" s="40"/>
      <c r="AN199" s="40"/>
      <c r="AO199" s="40"/>
      <c r="AP199" s="40"/>
      <c r="AQ199" s="40"/>
      <c r="AR199" s="40"/>
      <c r="AS199" s="40"/>
      <c r="AT199" s="40"/>
      <c r="AU199" s="40"/>
      <c r="AV199" s="40"/>
      <c r="AW199" s="40"/>
      <c r="AX199" s="40"/>
      <c r="AY199" s="40"/>
      <c r="AZ199" s="40"/>
      <c r="BA199" s="40"/>
      <c r="BB199" s="40"/>
      <c r="BC199" s="40"/>
      <c r="BD199" s="40"/>
      <c r="BE199" s="40"/>
      <c r="BF199" s="40"/>
      <c r="BG199" s="40"/>
    </row>
    <row r="200" spans="4:59">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c r="AC200" s="40"/>
      <c r="AD200" s="40"/>
      <c r="AE200" s="40"/>
      <c r="AF200" s="40"/>
      <c r="AG200" s="40"/>
      <c r="AH200" s="40"/>
      <c r="AI200" s="40"/>
      <c r="AJ200" s="40"/>
      <c r="AK200" s="40"/>
      <c r="AL200" s="40"/>
      <c r="AM200" s="40"/>
      <c r="AN200" s="40"/>
      <c r="AO200" s="40"/>
      <c r="AP200" s="40"/>
      <c r="AQ200" s="40"/>
      <c r="AR200" s="40"/>
      <c r="AS200" s="40"/>
      <c r="AT200" s="40"/>
      <c r="AU200" s="40"/>
      <c r="AV200" s="40"/>
      <c r="AW200" s="40"/>
      <c r="AX200" s="40"/>
      <c r="AY200" s="40"/>
      <c r="AZ200" s="40"/>
      <c r="BA200" s="40"/>
      <c r="BB200" s="40"/>
      <c r="BC200" s="40"/>
      <c r="BD200" s="40"/>
      <c r="BE200" s="40"/>
      <c r="BF200" s="40"/>
      <c r="BG200" s="40"/>
    </row>
    <row r="201" spans="4:59">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c r="AC201" s="40"/>
      <c r="AD201" s="40"/>
      <c r="AE201" s="40"/>
      <c r="AF201" s="40"/>
      <c r="AG201" s="40"/>
      <c r="AH201" s="40"/>
      <c r="AI201" s="40"/>
      <c r="AJ201" s="40"/>
      <c r="AK201" s="40"/>
      <c r="AL201" s="40"/>
      <c r="AM201" s="40"/>
      <c r="AN201" s="40"/>
      <c r="AO201" s="40"/>
      <c r="AP201" s="40"/>
      <c r="AQ201" s="40"/>
      <c r="AR201" s="40"/>
      <c r="AS201" s="40"/>
      <c r="AT201" s="40"/>
      <c r="AU201" s="40"/>
      <c r="AV201" s="40"/>
      <c r="AW201" s="40"/>
      <c r="AX201" s="40"/>
      <c r="AY201" s="40"/>
      <c r="AZ201" s="40"/>
      <c r="BA201" s="40"/>
      <c r="BB201" s="40"/>
      <c r="BC201" s="40"/>
      <c r="BD201" s="40"/>
      <c r="BE201" s="40"/>
      <c r="BF201" s="40"/>
      <c r="BG201" s="40"/>
    </row>
    <row r="202" spans="4:59">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c r="AC202" s="40"/>
      <c r="AD202" s="40"/>
      <c r="AE202" s="40"/>
      <c r="AF202" s="40"/>
      <c r="AG202" s="40"/>
      <c r="AH202" s="40"/>
      <c r="AI202" s="40"/>
      <c r="AJ202" s="40"/>
      <c r="AK202" s="40"/>
      <c r="AL202" s="40"/>
      <c r="AM202" s="40"/>
      <c r="AN202" s="40"/>
      <c r="AO202" s="40"/>
      <c r="AP202" s="40"/>
      <c r="AQ202" s="40"/>
      <c r="AR202" s="40"/>
      <c r="AS202" s="40"/>
      <c r="AT202" s="40"/>
      <c r="AU202" s="40"/>
      <c r="AV202" s="40"/>
      <c r="AW202" s="40"/>
      <c r="AX202" s="40"/>
      <c r="AY202" s="40"/>
      <c r="AZ202" s="40"/>
      <c r="BA202" s="40"/>
      <c r="BB202" s="40"/>
      <c r="BC202" s="40"/>
      <c r="BD202" s="40"/>
      <c r="BE202" s="40"/>
      <c r="BF202" s="40"/>
      <c r="BG202" s="40"/>
    </row>
    <row r="203" spans="4:59">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c r="AC203" s="40"/>
      <c r="AD203" s="40"/>
      <c r="AE203" s="40"/>
      <c r="AF203" s="40"/>
      <c r="AG203" s="40"/>
      <c r="AH203" s="40"/>
      <c r="AI203" s="40"/>
      <c r="AJ203" s="40"/>
      <c r="AK203" s="40"/>
      <c r="AL203" s="40"/>
      <c r="AM203" s="40"/>
      <c r="AN203" s="40"/>
      <c r="AO203" s="40"/>
      <c r="AP203" s="40"/>
      <c r="AQ203" s="40"/>
      <c r="AR203" s="40"/>
      <c r="AS203" s="40"/>
      <c r="AT203" s="40"/>
      <c r="AU203" s="40"/>
      <c r="AV203" s="40"/>
      <c r="AW203" s="40"/>
      <c r="AX203" s="40"/>
      <c r="AY203" s="40"/>
      <c r="AZ203" s="40"/>
      <c r="BA203" s="40"/>
      <c r="BB203" s="40"/>
      <c r="BC203" s="40"/>
      <c r="BD203" s="40"/>
      <c r="BE203" s="40"/>
      <c r="BF203" s="40"/>
      <c r="BG203" s="40"/>
    </row>
    <row r="204" spans="4:59">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c r="AC204" s="40"/>
      <c r="AD204" s="40"/>
      <c r="AE204" s="40"/>
      <c r="AF204" s="40"/>
      <c r="AG204" s="40"/>
      <c r="AH204" s="40"/>
      <c r="AI204" s="40"/>
      <c r="AJ204" s="40"/>
      <c r="AK204" s="40"/>
      <c r="AL204" s="40"/>
      <c r="AM204" s="40"/>
      <c r="AN204" s="40"/>
      <c r="AO204" s="40"/>
      <c r="AP204" s="40"/>
      <c r="AQ204" s="40"/>
      <c r="AR204" s="40"/>
      <c r="AS204" s="40"/>
      <c r="AT204" s="40"/>
      <c r="AU204" s="40"/>
      <c r="AV204" s="40"/>
      <c r="AW204" s="40"/>
      <c r="AX204" s="40"/>
      <c r="AY204" s="40"/>
      <c r="AZ204" s="40"/>
      <c r="BA204" s="40"/>
      <c r="BB204" s="40"/>
      <c r="BC204" s="40"/>
      <c r="BD204" s="40"/>
      <c r="BE204" s="40"/>
      <c r="BF204" s="40"/>
      <c r="BG204" s="40"/>
    </row>
    <row r="205" spans="4:59">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c r="AC205" s="40"/>
      <c r="AD205" s="40"/>
      <c r="AE205" s="40"/>
      <c r="AF205" s="40"/>
      <c r="AG205" s="40"/>
      <c r="AH205" s="40"/>
      <c r="AI205" s="40"/>
      <c r="AJ205" s="40"/>
      <c r="AK205" s="40"/>
      <c r="AL205" s="40"/>
      <c r="AM205" s="40"/>
      <c r="AN205" s="40"/>
      <c r="AO205" s="40"/>
      <c r="AP205" s="40"/>
      <c r="AQ205" s="40"/>
      <c r="AR205" s="40"/>
      <c r="AS205" s="40"/>
      <c r="AT205" s="40"/>
      <c r="AU205" s="40"/>
      <c r="AV205" s="40"/>
      <c r="AW205" s="40"/>
      <c r="AX205" s="40"/>
      <c r="AY205" s="40"/>
      <c r="AZ205" s="40"/>
      <c r="BA205" s="40"/>
      <c r="BB205" s="40"/>
      <c r="BC205" s="40"/>
      <c r="BD205" s="40"/>
      <c r="BE205" s="40"/>
      <c r="BF205" s="40"/>
      <c r="BG205" s="40"/>
    </row>
    <row r="206" spans="4:59">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c r="AC206" s="40"/>
      <c r="AD206" s="40"/>
      <c r="AE206" s="40"/>
      <c r="AF206" s="40"/>
      <c r="AG206" s="40"/>
      <c r="AH206" s="40"/>
      <c r="AI206" s="40"/>
      <c r="AJ206" s="40"/>
      <c r="AK206" s="40"/>
      <c r="AL206" s="40"/>
      <c r="AM206" s="40"/>
      <c r="AN206" s="40"/>
      <c r="AO206" s="40"/>
      <c r="AP206" s="40"/>
      <c r="AQ206" s="40"/>
      <c r="AR206" s="40"/>
      <c r="AS206" s="40"/>
      <c r="AT206" s="40"/>
      <c r="AU206" s="40"/>
      <c r="AV206" s="40"/>
      <c r="AW206" s="40"/>
      <c r="AX206" s="40"/>
      <c r="AY206" s="40"/>
      <c r="AZ206" s="40"/>
      <c r="BA206" s="40"/>
      <c r="BB206" s="40"/>
      <c r="BC206" s="40"/>
      <c r="BD206" s="40"/>
      <c r="BE206" s="40"/>
      <c r="BF206" s="40"/>
      <c r="BG206" s="40"/>
    </row>
    <row r="207" spans="4:59">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c r="AC207" s="40"/>
      <c r="AD207" s="40"/>
      <c r="AE207" s="40"/>
      <c r="AF207" s="40"/>
      <c r="AG207" s="40"/>
      <c r="AH207" s="40"/>
      <c r="AI207" s="40"/>
      <c r="AJ207" s="40"/>
      <c r="AK207" s="40"/>
      <c r="AL207" s="40"/>
      <c r="AM207" s="40"/>
      <c r="AN207" s="40"/>
      <c r="AO207" s="40"/>
      <c r="AP207" s="40"/>
      <c r="AQ207" s="40"/>
      <c r="AR207" s="40"/>
      <c r="AS207" s="40"/>
      <c r="AT207" s="40"/>
      <c r="AU207" s="40"/>
      <c r="AV207" s="40"/>
      <c r="AW207" s="40"/>
      <c r="AX207" s="40"/>
      <c r="AY207" s="40"/>
      <c r="AZ207" s="40"/>
      <c r="BA207" s="40"/>
      <c r="BB207" s="40"/>
      <c r="BC207" s="40"/>
      <c r="BD207" s="40"/>
      <c r="BE207" s="40"/>
      <c r="BF207" s="40"/>
      <c r="BG207" s="40"/>
    </row>
    <row r="208" spans="4:59">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c r="AC208" s="40"/>
      <c r="AD208" s="40"/>
      <c r="AE208" s="40"/>
      <c r="AF208" s="40"/>
      <c r="AG208" s="40"/>
      <c r="AH208" s="40"/>
      <c r="AI208" s="40"/>
      <c r="AJ208" s="40"/>
      <c r="AK208" s="40"/>
      <c r="AL208" s="40"/>
      <c r="AM208" s="40"/>
      <c r="AN208" s="40"/>
      <c r="AO208" s="40"/>
      <c r="AP208" s="40"/>
      <c r="AQ208" s="40"/>
      <c r="AR208" s="40"/>
      <c r="AS208" s="40"/>
      <c r="AT208" s="40"/>
      <c r="AU208" s="40"/>
      <c r="AV208" s="40"/>
      <c r="AW208" s="40"/>
      <c r="AX208" s="40"/>
      <c r="AY208" s="40"/>
      <c r="AZ208" s="40"/>
      <c r="BA208" s="40"/>
      <c r="BB208" s="40"/>
      <c r="BC208" s="40"/>
      <c r="BD208" s="40"/>
      <c r="BE208" s="40"/>
      <c r="BF208" s="40"/>
      <c r="BG208" s="40"/>
    </row>
    <row r="209" spans="4:59">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c r="AC209" s="40"/>
      <c r="AD209" s="40"/>
      <c r="AE209" s="40"/>
      <c r="AF209" s="40"/>
      <c r="AG209" s="40"/>
      <c r="AH209" s="40"/>
      <c r="AI209" s="40"/>
      <c r="AJ209" s="40"/>
      <c r="AK209" s="40"/>
      <c r="AL209" s="40"/>
      <c r="AM209" s="40"/>
      <c r="AN209" s="40"/>
      <c r="AO209" s="40"/>
      <c r="AP209" s="40"/>
      <c r="AQ209" s="40"/>
      <c r="AR209" s="40"/>
      <c r="AS209" s="40"/>
      <c r="AT209" s="40"/>
      <c r="AU209" s="40"/>
      <c r="AV209" s="40"/>
      <c r="AW209" s="40"/>
      <c r="AX209" s="40"/>
      <c r="AY209" s="40"/>
      <c r="AZ209" s="40"/>
      <c r="BA209" s="40"/>
      <c r="BB209" s="40"/>
      <c r="BC209" s="40"/>
      <c r="BD209" s="40"/>
      <c r="BE209" s="40"/>
      <c r="BF209" s="40"/>
      <c r="BG209" s="40"/>
    </row>
    <row r="210" spans="4:59">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c r="AC210" s="40"/>
      <c r="AD210" s="40"/>
      <c r="AE210" s="40"/>
      <c r="AF210" s="40"/>
      <c r="AG210" s="40"/>
      <c r="AH210" s="40"/>
      <c r="AI210" s="40"/>
      <c r="AJ210" s="40"/>
      <c r="AK210" s="40"/>
      <c r="AL210" s="40"/>
      <c r="AM210" s="40"/>
      <c r="AN210" s="40"/>
      <c r="AO210" s="40"/>
      <c r="AP210" s="40"/>
      <c r="AQ210" s="40"/>
      <c r="AR210" s="40"/>
      <c r="AS210" s="40"/>
      <c r="AT210" s="40"/>
      <c r="AU210" s="40"/>
      <c r="AV210" s="40"/>
      <c r="AW210" s="40"/>
      <c r="AX210" s="40"/>
      <c r="AY210" s="40"/>
      <c r="AZ210" s="40"/>
      <c r="BA210" s="40"/>
      <c r="BB210" s="40"/>
      <c r="BC210" s="40"/>
      <c r="BD210" s="40"/>
      <c r="BE210" s="40"/>
      <c r="BF210" s="40"/>
      <c r="BG210" s="40"/>
    </row>
    <row r="211" spans="4:59">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c r="AC211" s="40"/>
      <c r="AD211" s="40"/>
      <c r="AE211" s="40"/>
      <c r="AF211" s="40"/>
      <c r="AG211" s="40"/>
      <c r="AH211" s="40"/>
      <c r="AI211" s="40"/>
      <c r="AJ211" s="40"/>
      <c r="AK211" s="40"/>
      <c r="AL211" s="40"/>
      <c r="AM211" s="40"/>
      <c r="AN211" s="40"/>
      <c r="AO211" s="40"/>
      <c r="AP211" s="40"/>
      <c r="AQ211" s="40"/>
      <c r="AR211" s="40"/>
      <c r="AS211" s="40"/>
      <c r="AT211" s="40"/>
      <c r="AU211" s="40"/>
      <c r="AV211" s="40"/>
      <c r="AW211" s="40"/>
      <c r="AX211" s="40"/>
      <c r="AY211" s="40"/>
      <c r="AZ211" s="40"/>
      <c r="BA211" s="40"/>
      <c r="BB211" s="40"/>
      <c r="BC211" s="40"/>
      <c r="BD211" s="40"/>
      <c r="BE211" s="40"/>
      <c r="BF211" s="40"/>
      <c r="BG211" s="40"/>
    </row>
    <row r="212" spans="4:59">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c r="AC212" s="40"/>
      <c r="AD212" s="40"/>
      <c r="AE212" s="40"/>
      <c r="AF212" s="40"/>
      <c r="AG212" s="40"/>
      <c r="AH212" s="40"/>
      <c r="AI212" s="40"/>
      <c r="AJ212" s="40"/>
      <c r="AK212" s="40"/>
      <c r="AL212" s="40"/>
      <c r="AM212" s="40"/>
      <c r="AN212" s="40"/>
      <c r="AO212" s="40"/>
      <c r="AP212" s="40"/>
      <c r="AQ212" s="40"/>
      <c r="AR212" s="40"/>
      <c r="AS212" s="40"/>
      <c r="AT212" s="40"/>
      <c r="AU212" s="40"/>
      <c r="AV212" s="40"/>
      <c r="AW212" s="40"/>
      <c r="AX212" s="40"/>
      <c r="AY212" s="40"/>
      <c r="AZ212" s="40"/>
      <c r="BA212" s="40"/>
      <c r="BB212" s="40"/>
      <c r="BC212" s="40"/>
      <c r="BD212" s="40"/>
      <c r="BE212" s="40"/>
      <c r="BF212" s="40"/>
      <c r="BG212" s="40"/>
    </row>
    <row r="213" spans="4:59">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c r="AC213" s="40"/>
      <c r="AD213" s="40"/>
      <c r="AE213" s="40"/>
      <c r="AF213" s="40"/>
      <c r="AG213" s="40"/>
      <c r="AH213" s="40"/>
      <c r="AI213" s="40"/>
      <c r="AJ213" s="40"/>
      <c r="AK213" s="40"/>
      <c r="AL213" s="40"/>
      <c r="AM213" s="40"/>
      <c r="AN213" s="40"/>
      <c r="AO213" s="40"/>
      <c r="AP213" s="40"/>
      <c r="AQ213" s="40"/>
      <c r="AR213" s="40"/>
      <c r="AS213" s="40"/>
      <c r="AT213" s="40"/>
      <c r="AU213" s="40"/>
      <c r="AV213" s="40"/>
      <c r="AW213" s="40"/>
      <c r="AX213" s="40"/>
      <c r="AY213" s="40"/>
      <c r="AZ213" s="40"/>
      <c r="BA213" s="40"/>
      <c r="BB213" s="40"/>
      <c r="BC213" s="40"/>
      <c r="BD213" s="40"/>
      <c r="BE213" s="40"/>
      <c r="BF213" s="40"/>
      <c r="BG213" s="40"/>
    </row>
    <row r="214" spans="4:59">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c r="AC214" s="40"/>
      <c r="AD214" s="40"/>
      <c r="AE214" s="40"/>
      <c r="AF214" s="40"/>
      <c r="AG214" s="40"/>
      <c r="AH214" s="40"/>
      <c r="AI214" s="40"/>
      <c r="AJ214" s="40"/>
      <c r="AK214" s="40"/>
      <c r="AL214" s="40"/>
      <c r="AM214" s="40"/>
      <c r="AN214" s="40"/>
      <c r="AO214" s="40"/>
      <c r="AP214" s="40"/>
      <c r="AQ214" s="40"/>
      <c r="AR214" s="40"/>
      <c r="AS214" s="40"/>
      <c r="AT214" s="40"/>
      <c r="AU214" s="40"/>
      <c r="AV214" s="40"/>
      <c r="AW214" s="40"/>
      <c r="AX214" s="40"/>
      <c r="AY214" s="40"/>
      <c r="AZ214" s="40"/>
      <c r="BA214" s="40"/>
      <c r="BB214" s="40"/>
      <c r="BC214" s="40"/>
      <c r="BD214" s="40"/>
      <c r="BE214" s="40"/>
      <c r="BF214" s="40"/>
      <c r="BG214" s="40"/>
    </row>
    <row r="215" spans="4:59">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c r="AC215" s="40"/>
      <c r="AD215" s="40"/>
      <c r="AE215" s="40"/>
      <c r="AF215" s="40"/>
      <c r="AG215" s="40"/>
      <c r="AH215" s="40"/>
      <c r="AI215" s="40"/>
      <c r="AJ215" s="40"/>
      <c r="AK215" s="40"/>
      <c r="AL215" s="40"/>
      <c r="AM215" s="40"/>
      <c r="AN215" s="40"/>
      <c r="AO215" s="40"/>
      <c r="AP215" s="40"/>
      <c r="AQ215" s="40"/>
      <c r="AR215" s="40"/>
      <c r="AS215" s="40"/>
      <c r="AT215" s="40"/>
      <c r="AU215" s="40"/>
      <c r="AV215" s="40"/>
      <c r="AW215" s="40"/>
      <c r="AX215" s="40"/>
      <c r="AY215" s="40"/>
      <c r="AZ215" s="40"/>
      <c r="BA215" s="40"/>
      <c r="BB215" s="40"/>
      <c r="BC215" s="40"/>
      <c r="BD215" s="40"/>
      <c r="BE215" s="40"/>
      <c r="BF215" s="40"/>
      <c r="BG215" s="40"/>
    </row>
    <row r="216" spans="4:59">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c r="AC216" s="40"/>
      <c r="AD216" s="40"/>
      <c r="AE216" s="40"/>
      <c r="AF216" s="40"/>
      <c r="AG216" s="40"/>
      <c r="AH216" s="40"/>
      <c r="AI216" s="40"/>
      <c r="AJ216" s="40"/>
      <c r="AK216" s="40"/>
      <c r="AL216" s="40"/>
      <c r="AM216" s="40"/>
      <c r="AN216" s="40"/>
      <c r="AO216" s="40"/>
      <c r="AP216" s="40"/>
      <c r="AQ216" s="40"/>
      <c r="AR216" s="40"/>
      <c r="AS216" s="40"/>
      <c r="AT216" s="40"/>
      <c r="AU216" s="40"/>
      <c r="AV216" s="40"/>
      <c r="AW216" s="40"/>
      <c r="AX216" s="40"/>
      <c r="AY216" s="40"/>
      <c r="AZ216" s="40"/>
      <c r="BA216" s="40"/>
      <c r="BB216" s="40"/>
      <c r="BC216" s="40"/>
      <c r="BD216" s="40"/>
      <c r="BE216" s="40"/>
      <c r="BF216" s="40"/>
      <c r="BG216" s="40"/>
    </row>
    <row r="217" spans="4:59">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c r="AC217" s="40"/>
      <c r="AD217" s="40"/>
      <c r="AE217" s="40"/>
      <c r="AF217" s="40"/>
      <c r="AG217" s="40"/>
      <c r="AH217" s="40"/>
      <c r="AI217" s="40"/>
      <c r="AJ217" s="40"/>
      <c r="AK217" s="40"/>
      <c r="AL217" s="40"/>
      <c r="AM217" s="40"/>
      <c r="AN217" s="40"/>
      <c r="AO217" s="40"/>
      <c r="AP217" s="40"/>
      <c r="AQ217" s="40"/>
      <c r="AR217" s="40"/>
      <c r="AS217" s="40"/>
      <c r="AT217" s="40"/>
      <c r="AU217" s="40"/>
      <c r="AV217" s="40"/>
      <c r="AW217" s="40"/>
      <c r="AX217" s="40"/>
      <c r="AY217" s="40"/>
      <c r="AZ217" s="40"/>
      <c r="BA217" s="40"/>
      <c r="BB217" s="40"/>
      <c r="BC217" s="40"/>
      <c r="BD217" s="40"/>
      <c r="BE217" s="40"/>
      <c r="BF217" s="40"/>
      <c r="BG217" s="40"/>
    </row>
    <row r="218" spans="4:59">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c r="AC218" s="40"/>
      <c r="AD218" s="40"/>
      <c r="AE218" s="40"/>
      <c r="AF218" s="40"/>
      <c r="AG218" s="40"/>
      <c r="AH218" s="40"/>
      <c r="AI218" s="40"/>
      <c r="AJ218" s="40"/>
      <c r="AK218" s="40"/>
      <c r="AL218" s="40"/>
      <c r="AM218" s="40"/>
      <c r="AN218" s="40"/>
      <c r="AO218" s="40"/>
      <c r="AP218" s="40"/>
      <c r="AQ218" s="40"/>
      <c r="AR218" s="40"/>
      <c r="AS218" s="40"/>
      <c r="AT218" s="40"/>
      <c r="AU218" s="40"/>
      <c r="AV218" s="40"/>
      <c r="AW218" s="40"/>
      <c r="AX218" s="40"/>
      <c r="AY218" s="40"/>
      <c r="AZ218" s="40"/>
      <c r="BA218" s="40"/>
      <c r="BB218" s="40"/>
      <c r="BC218" s="40"/>
      <c r="BD218" s="40"/>
      <c r="BE218" s="40"/>
      <c r="BF218" s="40"/>
      <c r="BG218" s="40"/>
    </row>
    <row r="219" spans="4:59">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c r="AC219" s="40"/>
      <c r="AD219" s="40"/>
      <c r="AE219" s="40"/>
      <c r="AF219" s="40"/>
      <c r="AG219" s="40"/>
      <c r="AH219" s="40"/>
      <c r="AI219" s="40"/>
      <c r="AJ219" s="40"/>
      <c r="AK219" s="40"/>
      <c r="AL219" s="40"/>
      <c r="AM219" s="40"/>
      <c r="AN219" s="40"/>
      <c r="AO219" s="40"/>
      <c r="AP219" s="40"/>
      <c r="AQ219" s="40"/>
      <c r="AR219" s="40"/>
      <c r="AS219" s="40"/>
      <c r="AT219" s="40"/>
      <c r="AU219" s="40"/>
      <c r="AV219" s="40"/>
      <c r="AW219" s="40"/>
      <c r="AX219" s="40"/>
      <c r="AY219" s="40"/>
      <c r="AZ219" s="40"/>
      <c r="BA219" s="40"/>
      <c r="BB219" s="40"/>
      <c r="BC219" s="40"/>
      <c r="BD219" s="40"/>
      <c r="BE219" s="40"/>
      <c r="BF219" s="40"/>
      <c r="BG219" s="40"/>
    </row>
    <row r="220" spans="4:59">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c r="AC220" s="40"/>
      <c r="AD220" s="40"/>
      <c r="AE220" s="40"/>
      <c r="AF220" s="40"/>
      <c r="AG220" s="40"/>
      <c r="AH220" s="40"/>
      <c r="AI220" s="40"/>
      <c r="AJ220" s="40"/>
      <c r="AK220" s="40"/>
      <c r="AL220" s="40"/>
      <c r="AM220" s="40"/>
      <c r="AN220" s="40"/>
      <c r="AO220" s="40"/>
      <c r="AP220" s="40"/>
      <c r="AQ220" s="40"/>
      <c r="AR220" s="40"/>
      <c r="AS220" s="40"/>
      <c r="AT220" s="40"/>
      <c r="AU220" s="40"/>
      <c r="AV220" s="40"/>
      <c r="AW220" s="40"/>
      <c r="AX220" s="40"/>
      <c r="AY220" s="40"/>
      <c r="AZ220" s="40"/>
      <c r="BA220" s="40"/>
      <c r="BB220" s="40"/>
      <c r="BC220" s="40"/>
      <c r="BD220" s="40"/>
      <c r="BE220" s="40"/>
      <c r="BF220" s="40"/>
      <c r="BG220" s="40"/>
    </row>
    <row r="221" spans="4:59">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c r="AC221" s="40"/>
      <c r="AD221" s="40"/>
      <c r="AE221" s="40"/>
      <c r="AF221" s="40"/>
      <c r="AG221" s="40"/>
      <c r="AH221" s="40"/>
      <c r="AI221" s="40"/>
      <c r="AJ221" s="40"/>
      <c r="AK221" s="40"/>
      <c r="AL221" s="40"/>
      <c r="AM221" s="40"/>
      <c r="AN221" s="40"/>
      <c r="AO221" s="40"/>
      <c r="AP221" s="40"/>
      <c r="AQ221" s="40"/>
      <c r="AR221" s="40"/>
      <c r="AS221" s="40"/>
      <c r="AT221" s="40"/>
      <c r="AU221" s="40"/>
      <c r="AV221" s="40"/>
      <c r="AW221" s="40"/>
      <c r="AX221" s="40"/>
      <c r="AY221" s="40"/>
      <c r="AZ221" s="40"/>
      <c r="BA221" s="40"/>
      <c r="BB221" s="40"/>
      <c r="BC221" s="40"/>
      <c r="BD221" s="40"/>
      <c r="BE221" s="40"/>
      <c r="BF221" s="40"/>
      <c r="BG221" s="40"/>
    </row>
    <row r="222" spans="4:59">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c r="AC222" s="40"/>
      <c r="AD222" s="40"/>
      <c r="AE222" s="40"/>
      <c r="AF222" s="40"/>
      <c r="AG222" s="40"/>
      <c r="AH222" s="40"/>
      <c r="AI222" s="40"/>
      <c r="AJ222" s="40"/>
      <c r="AK222" s="40"/>
      <c r="AL222" s="40"/>
      <c r="AM222" s="40"/>
      <c r="AN222" s="40"/>
      <c r="AO222" s="40"/>
      <c r="AP222" s="40"/>
      <c r="AQ222" s="40"/>
      <c r="AR222" s="40"/>
      <c r="AS222" s="40"/>
      <c r="AT222" s="40"/>
      <c r="AU222" s="40"/>
      <c r="AV222" s="40"/>
      <c r="AW222" s="40"/>
      <c r="AX222" s="40"/>
      <c r="AY222" s="40"/>
      <c r="AZ222" s="40"/>
      <c r="BA222" s="40"/>
      <c r="BB222" s="40"/>
      <c r="BC222" s="40"/>
      <c r="BD222" s="40"/>
      <c r="BE222" s="40"/>
      <c r="BF222" s="40"/>
      <c r="BG222" s="40"/>
    </row>
    <row r="223" spans="4:59">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c r="AC223" s="40"/>
      <c r="AD223" s="40"/>
      <c r="AE223" s="40"/>
      <c r="AF223" s="40"/>
      <c r="AG223" s="40"/>
      <c r="AH223" s="40"/>
      <c r="AI223" s="40"/>
      <c r="AJ223" s="40"/>
      <c r="AK223" s="40"/>
      <c r="AL223" s="40"/>
      <c r="AM223" s="40"/>
      <c r="AN223" s="40"/>
      <c r="AO223" s="40"/>
      <c r="AP223" s="40"/>
      <c r="AQ223" s="40"/>
      <c r="AR223" s="40"/>
      <c r="AS223" s="40"/>
      <c r="AT223" s="40"/>
      <c r="AU223" s="40"/>
      <c r="AV223" s="40"/>
      <c r="AW223" s="40"/>
      <c r="AX223" s="40"/>
      <c r="AY223" s="40"/>
      <c r="AZ223" s="40"/>
      <c r="BA223" s="40"/>
      <c r="BB223" s="40"/>
      <c r="BC223" s="40"/>
      <c r="BD223" s="40"/>
      <c r="BE223" s="40"/>
      <c r="BF223" s="40"/>
      <c r="BG223" s="40"/>
    </row>
    <row r="224" spans="4:59">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c r="AC224" s="40"/>
      <c r="AD224" s="40"/>
      <c r="AE224" s="40"/>
      <c r="AF224" s="40"/>
      <c r="AG224" s="40"/>
      <c r="AH224" s="40"/>
      <c r="AI224" s="40"/>
      <c r="AJ224" s="40"/>
      <c r="AK224" s="40"/>
      <c r="AL224" s="40"/>
      <c r="AM224" s="40"/>
      <c r="AN224" s="40"/>
      <c r="AO224" s="40"/>
      <c r="AP224" s="40"/>
      <c r="AQ224" s="40"/>
      <c r="AR224" s="40"/>
      <c r="AS224" s="40"/>
      <c r="AT224" s="40"/>
      <c r="AU224" s="40"/>
      <c r="AV224" s="40"/>
      <c r="AW224" s="40"/>
      <c r="AX224" s="40"/>
      <c r="AY224" s="40"/>
      <c r="AZ224" s="40"/>
      <c r="BA224" s="40"/>
      <c r="BB224" s="40"/>
      <c r="BC224" s="40"/>
      <c r="BD224" s="40"/>
      <c r="BE224" s="40"/>
      <c r="BF224" s="40"/>
      <c r="BG224" s="40"/>
    </row>
    <row r="225" spans="4:59">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c r="AC225" s="40"/>
      <c r="AD225" s="40"/>
      <c r="AE225" s="40"/>
      <c r="AF225" s="40"/>
      <c r="AG225" s="40"/>
      <c r="AH225" s="40"/>
      <c r="AI225" s="40"/>
      <c r="AJ225" s="40"/>
      <c r="AK225" s="40"/>
      <c r="AL225" s="40"/>
      <c r="AM225" s="40"/>
      <c r="AN225" s="40"/>
      <c r="AO225" s="40"/>
      <c r="AP225" s="40"/>
      <c r="AQ225" s="40"/>
      <c r="AR225" s="40"/>
      <c r="AS225" s="40"/>
      <c r="AT225" s="40"/>
      <c r="AU225" s="40"/>
      <c r="AV225" s="40"/>
      <c r="AW225" s="40"/>
      <c r="AX225" s="40"/>
      <c r="AY225" s="40"/>
      <c r="AZ225" s="40"/>
      <c r="BA225" s="40"/>
      <c r="BB225" s="40"/>
      <c r="BC225" s="40"/>
      <c r="BD225" s="40"/>
      <c r="BE225" s="40"/>
      <c r="BF225" s="40"/>
      <c r="BG225" s="40"/>
    </row>
    <row r="226" spans="4:59">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c r="AC226" s="40"/>
      <c r="AD226" s="40"/>
      <c r="AE226" s="40"/>
      <c r="AF226" s="40"/>
      <c r="AG226" s="40"/>
      <c r="AH226" s="40"/>
      <c r="AI226" s="40"/>
      <c r="AJ226" s="40"/>
      <c r="AK226" s="40"/>
      <c r="AL226" s="40"/>
      <c r="AM226" s="40"/>
      <c r="AN226" s="40"/>
      <c r="AO226" s="40"/>
      <c r="AP226" s="40"/>
      <c r="AQ226" s="40"/>
      <c r="AR226" s="40"/>
      <c r="AS226" s="40"/>
      <c r="AT226" s="40"/>
      <c r="AU226" s="40"/>
      <c r="AV226" s="40"/>
      <c r="AW226" s="40"/>
      <c r="AX226" s="40"/>
      <c r="AY226" s="40"/>
      <c r="AZ226" s="40"/>
      <c r="BA226" s="40"/>
      <c r="BB226" s="40"/>
      <c r="BC226" s="40"/>
      <c r="BD226" s="40"/>
      <c r="BE226" s="40"/>
      <c r="BF226" s="40"/>
      <c r="BG226" s="40"/>
    </row>
    <row r="227" spans="4:59">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c r="AC227" s="40"/>
      <c r="AD227" s="40"/>
      <c r="AE227" s="40"/>
      <c r="AF227" s="40"/>
      <c r="AG227" s="40"/>
      <c r="AH227" s="40"/>
      <c r="AI227" s="40"/>
      <c r="AJ227" s="40"/>
      <c r="AK227" s="40"/>
      <c r="AL227" s="40"/>
      <c r="AM227" s="40"/>
      <c r="AN227" s="40"/>
      <c r="AO227" s="40"/>
      <c r="AP227" s="40"/>
      <c r="AQ227" s="40"/>
      <c r="AR227" s="40"/>
      <c r="AS227" s="40"/>
      <c r="AT227" s="40"/>
      <c r="AU227" s="40"/>
      <c r="AV227" s="40"/>
      <c r="AW227" s="40"/>
      <c r="AX227" s="40"/>
      <c r="AY227" s="40"/>
      <c r="AZ227" s="40"/>
      <c r="BA227" s="40"/>
      <c r="BB227" s="40"/>
      <c r="BC227" s="40"/>
      <c r="BD227" s="40"/>
      <c r="BE227" s="40"/>
      <c r="BF227" s="40"/>
      <c r="BG227" s="40"/>
    </row>
    <row r="228" spans="4:59">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c r="AC228" s="40"/>
      <c r="AD228" s="40"/>
      <c r="AE228" s="40"/>
      <c r="AF228" s="40"/>
      <c r="AG228" s="40"/>
      <c r="AH228" s="40"/>
      <c r="AI228" s="40"/>
      <c r="AJ228" s="40"/>
      <c r="AK228" s="40"/>
      <c r="AL228" s="40"/>
      <c r="AM228" s="40"/>
      <c r="AN228" s="40"/>
      <c r="AO228" s="40"/>
      <c r="AP228" s="40"/>
      <c r="AQ228" s="40"/>
      <c r="AR228" s="40"/>
      <c r="AS228" s="40"/>
      <c r="AT228" s="40"/>
      <c r="AU228" s="40"/>
      <c r="AV228" s="40"/>
      <c r="AW228" s="40"/>
      <c r="AX228" s="40"/>
      <c r="AY228" s="40"/>
      <c r="AZ228" s="40"/>
      <c r="BA228" s="40"/>
      <c r="BB228" s="40"/>
      <c r="BC228" s="40"/>
      <c r="BD228" s="40"/>
      <c r="BE228" s="40"/>
      <c r="BF228" s="40"/>
      <c r="BG228" s="40"/>
    </row>
    <row r="229" spans="4:59">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c r="AC229" s="40"/>
      <c r="AD229" s="40"/>
      <c r="AE229" s="40"/>
      <c r="AF229" s="40"/>
      <c r="AG229" s="40"/>
      <c r="AH229" s="40"/>
      <c r="AI229" s="40"/>
      <c r="AJ229" s="40"/>
      <c r="AK229" s="40"/>
      <c r="AL229" s="40"/>
      <c r="AM229" s="40"/>
      <c r="AN229" s="40"/>
      <c r="AO229" s="40"/>
      <c r="AP229" s="40"/>
      <c r="AQ229" s="40"/>
      <c r="AR229" s="40"/>
      <c r="AS229" s="40"/>
      <c r="AT229" s="40"/>
      <c r="AU229" s="40"/>
      <c r="AV229" s="40"/>
      <c r="AW229" s="40"/>
      <c r="AX229" s="40"/>
      <c r="AY229" s="40"/>
      <c r="AZ229" s="40"/>
      <c r="BA229" s="40"/>
      <c r="BB229" s="40"/>
      <c r="BC229" s="40"/>
      <c r="BD229" s="40"/>
      <c r="BE229" s="40"/>
      <c r="BF229" s="40"/>
      <c r="BG229" s="40"/>
    </row>
    <row r="230" spans="4:59">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c r="AC230" s="40"/>
      <c r="AD230" s="40"/>
      <c r="AE230" s="40"/>
      <c r="AF230" s="40"/>
      <c r="AG230" s="40"/>
      <c r="AH230" s="40"/>
      <c r="AI230" s="40"/>
      <c r="AJ230" s="40"/>
      <c r="AK230" s="40"/>
      <c r="AL230" s="40"/>
      <c r="AM230" s="40"/>
      <c r="AN230" s="40"/>
      <c r="AO230" s="40"/>
      <c r="AP230" s="40"/>
      <c r="AQ230" s="40"/>
      <c r="AR230" s="40"/>
      <c r="AS230" s="40"/>
      <c r="AT230" s="40"/>
      <c r="AU230" s="40"/>
      <c r="AV230" s="40"/>
      <c r="AW230" s="40"/>
      <c r="AX230" s="40"/>
      <c r="AY230" s="40"/>
      <c r="AZ230" s="40"/>
      <c r="BA230" s="40"/>
      <c r="BB230" s="40"/>
      <c r="BC230" s="40"/>
      <c r="BD230" s="40"/>
      <c r="BE230" s="40"/>
      <c r="BF230" s="40"/>
      <c r="BG230" s="40"/>
    </row>
    <row r="231" spans="4:59">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c r="AC231" s="40"/>
      <c r="AD231" s="40"/>
      <c r="AE231" s="40"/>
      <c r="AF231" s="40"/>
      <c r="AG231" s="40"/>
      <c r="AH231" s="40"/>
      <c r="AI231" s="40"/>
      <c r="AJ231" s="40"/>
      <c r="AK231" s="40"/>
      <c r="AL231" s="40"/>
      <c r="AM231" s="40"/>
      <c r="AN231" s="40"/>
      <c r="AO231" s="40"/>
      <c r="AP231" s="40"/>
      <c r="AQ231" s="40"/>
      <c r="AR231" s="40"/>
      <c r="AS231" s="40"/>
      <c r="AT231" s="40"/>
      <c r="AU231" s="40"/>
      <c r="AV231" s="40"/>
      <c r="AW231" s="40"/>
      <c r="AX231" s="40"/>
      <c r="AY231" s="40"/>
      <c r="AZ231" s="40"/>
      <c r="BA231" s="40"/>
      <c r="BB231" s="40"/>
      <c r="BC231" s="40"/>
      <c r="BD231" s="40"/>
      <c r="BE231" s="40"/>
      <c r="BF231" s="40"/>
      <c r="BG231" s="40"/>
    </row>
    <row r="232" spans="4:59">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c r="AC232" s="40"/>
      <c r="AD232" s="40"/>
      <c r="AE232" s="40"/>
      <c r="AF232" s="40"/>
      <c r="AG232" s="40"/>
      <c r="AH232" s="40"/>
      <c r="AI232" s="40"/>
      <c r="AJ232" s="40"/>
      <c r="AK232" s="40"/>
      <c r="AL232" s="40"/>
      <c r="AM232" s="40"/>
      <c r="AN232" s="40"/>
      <c r="AO232" s="40"/>
      <c r="AP232" s="40"/>
      <c r="AQ232" s="40"/>
      <c r="AR232" s="40"/>
      <c r="AS232" s="40"/>
      <c r="AT232" s="40"/>
      <c r="AU232" s="40"/>
      <c r="AV232" s="40"/>
      <c r="AW232" s="40"/>
      <c r="AX232" s="40"/>
      <c r="AY232" s="40"/>
      <c r="AZ232" s="40"/>
      <c r="BA232" s="40"/>
      <c r="BB232" s="40"/>
      <c r="BC232" s="40"/>
      <c r="BD232" s="40"/>
      <c r="BE232" s="40"/>
      <c r="BF232" s="40"/>
      <c r="BG232" s="40"/>
    </row>
    <row r="233" spans="4:59">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c r="AC233" s="40"/>
      <c r="AD233" s="40"/>
      <c r="AE233" s="40"/>
      <c r="AF233" s="40"/>
      <c r="AG233" s="40"/>
      <c r="AH233" s="40"/>
      <c r="AI233" s="40"/>
      <c r="AJ233" s="40"/>
      <c r="AK233" s="40"/>
      <c r="AL233" s="40"/>
      <c r="AM233" s="40"/>
      <c r="AN233" s="40"/>
      <c r="AO233" s="40"/>
      <c r="AP233" s="40"/>
      <c r="AQ233" s="40"/>
      <c r="AR233" s="40"/>
      <c r="AS233" s="40"/>
      <c r="AT233" s="40"/>
      <c r="AU233" s="40"/>
      <c r="AV233" s="40"/>
      <c r="AW233" s="40"/>
      <c r="AX233" s="40"/>
      <c r="AY233" s="40"/>
      <c r="AZ233" s="40"/>
      <c r="BA233" s="40"/>
      <c r="BB233" s="40"/>
      <c r="BC233" s="40"/>
      <c r="BD233" s="40"/>
      <c r="BE233" s="40"/>
      <c r="BF233" s="40"/>
      <c r="BG233" s="40"/>
    </row>
    <row r="234" spans="4:59">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c r="AC234" s="40"/>
      <c r="AD234" s="40"/>
      <c r="AE234" s="40"/>
      <c r="AF234" s="40"/>
      <c r="AG234" s="40"/>
      <c r="AH234" s="40"/>
      <c r="AI234" s="40"/>
      <c r="AJ234" s="40"/>
      <c r="AK234" s="40"/>
      <c r="AL234" s="40"/>
      <c r="AM234" s="40"/>
      <c r="AN234" s="40"/>
      <c r="AO234" s="40"/>
      <c r="AP234" s="40"/>
      <c r="AQ234" s="40"/>
      <c r="AR234" s="40"/>
      <c r="AS234" s="40"/>
      <c r="AT234" s="40"/>
      <c r="AU234" s="40"/>
      <c r="AV234" s="40"/>
      <c r="AW234" s="40"/>
      <c r="AX234" s="40"/>
      <c r="AY234" s="40"/>
      <c r="AZ234" s="40"/>
      <c r="BA234" s="40"/>
      <c r="BB234" s="40"/>
      <c r="BC234" s="40"/>
      <c r="BD234" s="40"/>
      <c r="BE234" s="40"/>
      <c r="BF234" s="40"/>
      <c r="BG234" s="40"/>
    </row>
    <row r="235" spans="4:59">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c r="AC235" s="40"/>
      <c r="AD235" s="40"/>
      <c r="AE235" s="40"/>
      <c r="AF235" s="40"/>
      <c r="AG235" s="40"/>
      <c r="AH235" s="40"/>
      <c r="AI235" s="40"/>
      <c r="AJ235" s="40"/>
      <c r="AK235" s="40"/>
      <c r="AL235" s="40"/>
      <c r="AM235" s="40"/>
      <c r="AN235" s="40"/>
      <c r="AO235" s="40"/>
      <c r="AP235" s="40"/>
      <c r="AQ235" s="40"/>
      <c r="AR235" s="40"/>
      <c r="AS235" s="40"/>
      <c r="AT235" s="40"/>
      <c r="AU235" s="40"/>
      <c r="AV235" s="40"/>
      <c r="AW235" s="40"/>
      <c r="AX235" s="40"/>
      <c r="AY235" s="40"/>
      <c r="AZ235" s="40"/>
      <c r="BA235" s="40"/>
      <c r="BB235" s="40"/>
      <c r="BC235" s="40"/>
      <c r="BD235" s="40"/>
      <c r="BE235" s="40"/>
      <c r="BF235" s="40"/>
      <c r="BG235" s="40"/>
    </row>
    <row r="236" spans="4:59">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c r="AC236" s="40"/>
      <c r="AD236" s="40"/>
      <c r="AE236" s="40"/>
      <c r="AF236" s="40"/>
      <c r="AG236" s="40"/>
      <c r="AH236" s="40"/>
      <c r="AI236" s="40"/>
      <c r="AJ236" s="40"/>
      <c r="AK236" s="40"/>
      <c r="AL236" s="40"/>
      <c r="AM236" s="40"/>
      <c r="AN236" s="40"/>
      <c r="AO236" s="40"/>
      <c r="AP236" s="40"/>
      <c r="AQ236" s="40"/>
      <c r="AR236" s="40"/>
      <c r="AS236" s="40"/>
      <c r="AT236" s="40"/>
      <c r="AU236" s="40"/>
      <c r="AV236" s="40"/>
      <c r="AW236" s="40"/>
      <c r="AX236" s="40"/>
      <c r="AY236" s="40"/>
      <c r="AZ236" s="40"/>
      <c r="BA236" s="40"/>
      <c r="BB236" s="40"/>
      <c r="BC236" s="40"/>
      <c r="BD236" s="40"/>
      <c r="BE236" s="40"/>
      <c r="BF236" s="40"/>
      <c r="BG236" s="40"/>
    </row>
    <row r="237" spans="4:59">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c r="AC237" s="40"/>
      <c r="AD237" s="40"/>
      <c r="AE237" s="40"/>
      <c r="AF237" s="40"/>
      <c r="AG237" s="40"/>
      <c r="AH237" s="40"/>
      <c r="AI237" s="40"/>
      <c r="AJ237" s="40"/>
      <c r="AK237" s="40"/>
      <c r="AL237" s="40"/>
      <c r="AM237" s="40"/>
      <c r="AN237" s="40"/>
      <c r="AO237" s="40"/>
      <c r="AP237" s="40"/>
      <c r="AQ237" s="40"/>
      <c r="AR237" s="40"/>
      <c r="AS237" s="40"/>
      <c r="AT237" s="40"/>
      <c r="AU237" s="40"/>
      <c r="AV237" s="40"/>
      <c r="AW237" s="40"/>
      <c r="AX237" s="40"/>
      <c r="AY237" s="40"/>
      <c r="AZ237" s="40"/>
      <c r="BA237" s="40"/>
      <c r="BB237" s="40"/>
      <c r="BC237" s="40"/>
      <c r="BD237" s="40"/>
      <c r="BE237" s="40"/>
      <c r="BF237" s="40"/>
      <c r="BG237" s="40"/>
    </row>
    <row r="238" spans="4:59">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c r="AC238" s="40"/>
      <c r="AD238" s="40"/>
      <c r="AE238" s="40"/>
      <c r="AF238" s="40"/>
      <c r="AG238" s="40"/>
      <c r="AH238" s="40"/>
      <c r="AI238" s="40"/>
      <c r="AJ238" s="40"/>
      <c r="AK238" s="40"/>
      <c r="AL238" s="40"/>
      <c r="AM238" s="40"/>
      <c r="AN238" s="40"/>
      <c r="AO238" s="40"/>
      <c r="AP238" s="40"/>
      <c r="AQ238" s="40"/>
      <c r="AR238" s="40"/>
      <c r="AS238" s="40"/>
      <c r="AT238" s="40"/>
      <c r="AU238" s="40"/>
      <c r="AV238" s="40"/>
      <c r="AW238" s="40"/>
      <c r="AX238" s="40"/>
      <c r="AY238" s="40"/>
      <c r="AZ238" s="40"/>
      <c r="BA238" s="40"/>
      <c r="BB238" s="40"/>
      <c r="BC238" s="40"/>
      <c r="BD238" s="40"/>
      <c r="BE238" s="40"/>
      <c r="BF238" s="40"/>
      <c r="BG238" s="40"/>
    </row>
    <row r="239" spans="4:59">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c r="AC239" s="40"/>
      <c r="AD239" s="40"/>
      <c r="AE239" s="40"/>
      <c r="AF239" s="40"/>
      <c r="AG239" s="40"/>
      <c r="AH239" s="40"/>
      <c r="AI239" s="40"/>
      <c r="AJ239" s="40"/>
      <c r="AK239" s="40"/>
      <c r="AL239" s="40"/>
      <c r="AM239" s="40"/>
      <c r="AN239" s="40"/>
      <c r="AO239" s="40"/>
      <c r="AP239" s="40"/>
      <c r="AQ239" s="40"/>
      <c r="AR239" s="40"/>
      <c r="AS239" s="40"/>
      <c r="AT239" s="40"/>
      <c r="AU239" s="40"/>
      <c r="AV239" s="40"/>
      <c r="AW239" s="40"/>
      <c r="AX239" s="40"/>
      <c r="AY239" s="40"/>
      <c r="AZ239" s="40"/>
      <c r="BA239" s="40"/>
      <c r="BB239" s="40"/>
      <c r="BC239" s="40"/>
      <c r="BD239" s="40"/>
      <c r="BE239" s="40"/>
      <c r="BF239" s="40"/>
      <c r="BG239" s="40"/>
    </row>
    <row r="240" spans="4:59">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c r="AC240" s="40"/>
      <c r="AD240" s="40"/>
      <c r="AE240" s="40"/>
      <c r="AF240" s="40"/>
      <c r="AG240" s="40"/>
      <c r="AH240" s="40"/>
      <c r="AI240" s="40"/>
      <c r="AJ240" s="40"/>
      <c r="AK240" s="40"/>
      <c r="AL240" s="40"/>
      <c r="AM240" s="40"/>
      <c r="AN240" s="40"/>
      <c r="AO240" s="40"/>
      <c r="AP240" s="40"/>
      <c r="AQ240" s="40"/>
      <c r="AR240" s="40"/>
      <c r="AS240" s="40"/>
      <c r="AT240" s="40"/>
      <c r="AU240" s="40"/>
      <c r="AV240" s="40"/>
      <c r="AW240" s="40"/>
      <c r="AX240" s="40"/>
      <c r="AY240" s="40"/>
      <c r="AZ240" s="40"/>
      <c r="BA240" s="40"/>
      <c r="BB240" s="40"/>
      <c r="BC240" s="40"/>
      <c r="BD240" s="40"/>
      <c r="BE240" s="40"/>
      <c r="BF240" s="40"/>
      <c r="BG240" s="40"/>
    </row>
    <row r="241" spans="4:59">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c r="AC241" s="40"/>
      <c r="AD241" s="40"/>
      <c r="AE241" s="40"/>
      <c r="AF241" s="40"/>
      <c r="AG241" s="40"/>
      <c r="AH241" s="40"/>
      <c r="AI241" s="40"/>
      <c r="AJ241" s="40"/>
      <c r="AK241" s="40"/>
      <c r="AL241" s="40"/>
      <c r="AM241" s="40"/>
      <c r="AN241" s="40"/>
      <c r="AO241" s="40"/>
      <c r="AP241" s="40"/>
      <c r="AQ241" s="40"/>
      <c r="AR241" s="40"/>
      <c r="AS241" s="40"/>
      <c r="AT241" s="40"/>
      <c r="AU241" s="40"/>
      <c r="AV241" s="40"/>
      <c r="AW241" s="40"/>
      <c r="AX241" s="40"/>
      <c r="AY241" s="40"/>
      <c r="AZ241" s="40"/>
      <c r="BA241" s="40"/>
      <c r="BB241" s="40"/>
      <c r="BC241" s="40"/>
      <c r="BD241" s="40"/>
      <c r="BE241" s="40"/>
      <c r="BF241" s="40"/>
      <c r="BG241" s="40"/>
    </row>
    <row r="242" spans="4:59">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c r="AC242" s="40"/>
      <c r="AD242" s="40"/>
      <c r="AE242" s="40"/>
      <c r="AF242" s="40"/>
      <c r="AG242" s="40"/>
      <c r="AH242" s="40"/>
      <c r="AI242" s="40"/>
      <c r="AJ242" s="40"/>
      <c r="AK242" s="40"/>
      <c r="AL242" s="40"/>
      <c r="AM242" s="40"/>
      <c r="AN242" s="40"/>
      <c r="AO242" s="40"/>
      <c r="AP242" s="40"/>
      <c r="AQ242" s="40"/>
      <c r="AR242" s="40"/>
      <c r="AS242" s="40"/>
      <c r="AT242" s="40"/>
      <c r="AU242" s="40"/>
      <c r="AV242" s="40"/>
      <c r="AW242" s="40"/>
      <c r="AX242" s="40"/>
      <c r="AY242" s="40"/>
      <c r="AZ242" s="40"/>
      <c r="BA242" s="40"/>
      <c r="BB242" s="40"/>
      <c r="BC242" s="40"/>
      <c r="BD242" s="40"/>
      <c r="BE242" s="40"/>
      <c r="BF242" s="40"/>
      <c r="BG242" s="40"/>
    </row>
    <row r="243" spans="4:59">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c r="AC243" s="40"/>
      <c r="AD243" s="40"/>
      <c r="AE243" s="40"/>
      <c r="AF243" s="40"/>
      <c r="AG243" s="40"/>
      <c r="AH243" s="40"/>
      <c r="AI243" s="40"/>
      <c r="AJ243" s="40"/>
      <c r="AK243" s="40"/>
      <c r="AL243" s="40"/>
      <c r="AM243" s="40"/>
      <c r="AN243" s="40"/>
      <c r="AO243" s="40"/>
      <c r="AP243" s="40"/>
      <c r="AQ243" s="40"/>
      <c r="AR243" s="40"/>
      <c r="AS243" s="40"/>
      <c r="AT243" s="40"/>
      <c r="AU243" s="40"/>
      <c r="AV243" s="40"/>
      <c r="AW243" s="40"/>
      <c r="AX243" s="40"/>
      <c r="AY243" s="40"/>
      <c r="AZ243" s="40"/>
      <c r="BA243" s="40"/>
      <c r="BB243" s="40"/>
      <c r="BC243" s="40"/>
      <c r="BD243" s="40"/>
      <c r="BE243" s="40"/>
      <c r="BF243" s="40"/>
      <c r="BG243" s="40"/>
    </row>
    <row r="244" spans="4:59">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c r="AC244" s="40"/>
      <c r="AD244" s="40"/>
      <c r="AE244" s="40"/>
      <c r="AF244" s="40"/>
      <c r="AG244" s="40"/>
      <c r="AH244" s="40"/>
      <c r="AI244" s="40"/>
      <c r="AJ244" s="40"/>
      <c r="AK244" s="40"/>
      <c r="AL244" s="40"/>
      <c r="AM244" s="40"/>
      <c r="AN244" s="40"/>
      <c r="AO244" s="40"/>
      <c r="AP244" s="40"/>
      <c r="AQ244" s="40"/>
      <c r="AR244" s="40"/>
      <c r="AS244" s="40"/>
      <c r="AT244" s="40"/>
      <c r="AU244" s="40"/>
      <c r="AV244" s="40"/>
      <c r="AW244" s="40"/>
      <c r="AX244" s="40"/>
      <c r="AY244" s="40"/>
      <c r="AZ244" s="40"/>
      <c r="BA244" s="40"/>
      <c r="BB244" s="40"/>
      <c r="BC244" s="40"/>
      <c r="BD244" s="40"/>
      <c r="BE244" s="40"/>
      <c r="BF244" s="40"/>
      <c r="BG244" s="40"/>
    </row>
    <row r="245" spans="4:59">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c r="AC245" s="40"/>
      <c r="AD245" s="40"/>
      <c r="AE245" s="40"/>
      <c r="AF245" s="40"/>
      <c r="AG245" s="40"/>
      <c r="AH245" s="40"/>
      <c r="AI245" s="40"/>
      <c r="AJ245" s="40"/>
      <c r="AK245" s="40"/>
      <c r="AL245" s="40"/>
      <c r="AM245" s="40"/>
      <c r="AN245" s="40"/>
      <c r="AO245" s="40"/>
      <c r="AP245" s="40"/>
      <c r="AQ245" s="40"/>
      <c r="AR245" s="40"/>
      <c r="AS245" s="40"/>
      <c r="AT245" s="40"/>
      <c r="AU245" s="40"/>
      <c r="AV245" s="40"/>
      <c r="AW245" s="40"/>
      <c r="AX245" s="40"/>
      <c r="AY245" s="40"/>
      <c r="AZ245" s="40"/>
      <c r="BA245" s="40"/>
      <c r="BB245" s="40"/>
      <c r="BC245" s="40"/>
      <c r="BD245" s="40"/>
      <c r="BE245" s="40"/>
      <c r="BF245" s="40"/>
      <c r="BG245" s="40"/>
    </row>
    <row r="246" spans="4:59">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c r="AC246" s="40"/>
      <c r="AD246" s="40"/>
      <c r="AE246" s="40"/>
      <c r="AF246" s="40"/>
      <c r="AG246" s="40"/>
      <c r="AH246" s="40"/>
      <c r="AI246" s="40"/>
      <c r="AJ246" s="40"/>
      <c r="AK246" s="40"/>
      <c r="AL246" s="40"/>
      <c r="AM246" s="40"/>
      <c r="AN246" s="40"/>
      <c r="AO246" s="40"/>
      <c r="AP246" s="40"/>
      <c r="AQ246" s="40"/>
      <c r="AR246" s="40"/>
      <c r="AS246" s="40"/>
      <c r="AT246" s="40"/>
      <c r="AU246" s="40"/>
      <c r="AV246" s="40"/>
      <c r="AW246" s="40"/>
      <c r="AX246" s="40"/>
      <c r="AY246" s="40"/>
      <c r="AZ246" s="40"/>
      <c r="BA246" s="40"/>
      <c r="BB246" s="40"/>
      <c r="BC246" s="40"/>
      <c r="BD246" s="40"/>
      <c r="BE246" s="40"/>
      <c r="BF246" s="40"/>
      <c r="BG246" s="40"/>
    </row>
    <row r="247" spans="4:59">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c r="AC247" s="40"/>
      <c r="AD247" s="40"/>
      <c r="AE247" s="40"/>
      <c r="AF247" s="40"/>
      <c r="AG247" s="40"/>
      <c r="AH247" s="40"/>
      <c r="AI247" s="40"/>
      <c r="AJ247" s="40"/>
      <c r="AK247" s="40"/>
      <c r="AL247" s="40"/>
      <c r="AM247" s="40"/>
      <c r="AN247" s="40"/>
      <c r="AO247" s="40"/>
      <c r="AP247" s="40"/>
      <c r="AQ247" s="40"/>
      <c r="AR247" s="40"/>
      <c r="AS247" s="40"/>
      <c r="AT247" s="40"/>
      <c r="AU247" s="40"/>
      <c r="AV247" s="40"/>
      <c r="AW247" s="40"/>
      <c r="AX247" s="40"/>
      <c r="AY247" s="40"/>
      <c r="AZ247" s="40"/>
      <c r="BA247" s="40"/>
      <c r="BB247" s="40"/>
      <c r="BC247" s="40"/>
      <c r="BD247" s="40"/>
      <c r="BE247" s="40"/>
      <c r="BF247" s="40"/>
      <c r="BG247" s="40"/>
    </row>
    <row r="248" spans="4:59">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c r="AC248" s="40"/>
      <c r="AD248" s="40"/>
      <c r="AE248" s="40"/>
      <c r="AF248" s="40"/>
      <c r="AG248" s="40"/>
      <c r="AH248" s="40"/>
      <c r="AI248" s="40"/>
      <c r="AJ248" s="40"/>
      <c r="AK248" s="40"/>
      <c r="AL248" s="40"/>
      <c r="AM248" s="40"/>
      <c r="AN248" s="40"/>
      <c r="AO248" s="40"/>
      <c r="AP248" s="40"/>
      <c r="AQ248" s="40"/>
      <c r="AR248" s="40"/>
      <c r="AS248" s="40"/>
      <c r="AT248" s="40"/>
      <c r="AU248" s="40"/>
      <c r="AV248" s="40"/>
      <c r="AW248" s="40"/>
      <c r="AX248" s="40"/>
      <c r="AY248" s="40"/>
      <c r="AZ248" s="40"/>
      <c r="BA248" s="40"/>
      <c r="BB248" s="40"/>
      <c r="BC248" s="40"/>
      <c r="BD248" s="40"/>
      <c r="BE248" s="40"/>
      <c r="BF248" s="40"/>
      <c r="BG248" s="40"/>
    </row>
    <row r="249" spans="4:59">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c r="AC249" s="40"/>
      <c r="AD249" s="40"/>
      <c r="AE249" s="40"/>
      <c r="AF249" s="40"/>
      <c r="AG249" s="40"/>
      <c r="AH249" s="40"/>
      <c r="AI249" s="40"/>
      <c r="AJ249" s="40"/>
      <c r="AK249" s="40"/>
      <c r="AL249" s="40"/>
      <c r="AM249" s="40"/>
      <c r="AN249" s="40"/>
      <c r="AO249" s="40"/>
      <c r="AP249" s="40"/>
      <c r="AQ249" s="40"/>
      <c r="AR249" s="40"/>
      <c r="AS249" s="40"/>
      <c r="AT249" s="40"/>
      <c r="AU249" s="40"/>
      <c r="AV249" s="40"/>
      <c r="AW249" s="40"/>
      <c r="AX249" s="40"/>
      <c r="AY249" s="40"/>
      <c r="AZ249" s="40"/>
      <c r="BA249" s="40"/>
      <c r="BB249" s="40"/>
      <c r="BC249" s="40"/>
      <c r="BD249" s="40"/>
      <c r="BE249" s="40"/>
      <c r="BF249" s="40"/>
      <c r="BG249" s="40"/>
    </row>
    <row r="250" spans="4:59">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c r="AC250" s="40"/>
      <c r="AD250" s="40"/>
      <c r="AE250" s="40"/>
      <c r="AF250" s="40"/>
      <c r="AG250" s="40"/>
      <c r="AH250" s="40"/>
      <c r="AI250" s="40"/>
      <c r="AJ250" s="40"/>
      <c r="AK250" s="40"/>
      <c r="AL250" s="40"/>
      <c r="AM250" s="40"/>
      <c r="AN250" s="40"/>
      <c r="AO250" s="40"/>
      <c r="AP250" s="40"/>
      <c r="AQ250" s="40"/>
      <c r="AR250" s="40"/>
      <c r="AS250" s="40"/>
      <c r="AT250" s="40"/>
      <c r="AU250" s="40"/>
      <c r="AV250" s="40"/>
      <c r="AW250" s="40"/>
      <c r="AX250" s="40"/>
      <c r="AY250" s="40"/>
      <c r="AZ250" s="40"/>
      <c r="BA250" s="40"/>
      <c r="BB250" s="40"/>
      <c r="BC250" s="40"/>
      <c r="BD250" s="40"/>
      <c r="BE250" s="40"/>
      <c r="BF250" s="40"/>
      <c r="BG250" s="40"/>
    </row>
    <row r="251" spans="4:59">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c r="AC251" s="40"/>
      <c r="AD251" s="40"/>
      <c r="AE251" s="40"/>
      <c r="AF251" s="40"/>
      <c r="AG251" s="40"/>
      <c r="AH251" s="40"/>
      <c r="AI251" s="40"/>
      <c r="AJ251" s="40"/>
      <c r="AK251" s="40"/>
      <c r="AL251" s="40"/>
      <c r="AM251" s="40"/>
      <c r="AN251" s="40"/>
      <c r="AO251" s="40"/>
      <c r="AP251" s="40"/>
      <c r="AQ251" s="40"/>
      <c r="AR251" s="40"/>
      <c r="AS251" s="40"/>
      <c r="AT251" s="40"/>
      <c r="AU251" s="40"/>
      <c r="AV251" s="40"/>
      <c r="AW251" s="40"/>
      <c r="AX251" s="40"/>
      <c r="AY251" s="40"/>
      <c r="AZ251" s="40"/>
      <c r="BA251" s="40"/>
      <c r="BB251" s="40"/>
      <c r="BC251" s="40"/>
      <c r="BD251" s="40"/>
      <c r="BE251" s="40"/>
      <c r="BF251" s="40"/>
      <c r="BG251" s="40"/>
    </row>
    <row r="252" spans="4:59">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c r="AC252" s="40"/>
      <c r="AD252" s="40"/>
      <c r="AE252" s="40"/>
      <c r="AF252" s="40"/>
      <c r="AG252" s="40"/>
      <c r="AH252" s="40"/>
      <c r="AI252" s="40"/>
      <c r="AJ252" s="40"/>
      <c r="AK252" s="40"/>
      <c r="AL252" s="40"/>
      <c r="AM252" s="40"/>
      <c r="AN252" s="40"/>
      <c r="AO252" s="40"/>
      <c r="AP252" s="40"/>
      <c r="AQ252" s="40"/>
      <c r="AR252" s="40"/>
      <c r="AS252" s="40"/>
      <c r="AT252" s="40"/>
      <c r="AU252" s="40"/>
      <c r="AV252" s="40"/>
      <c r="AW252" s="40"/>
      <c r="AX252" s="40"/>
      <c r="AY252" s="40"/>
      <c r="AZ252" s="40"/>
      <c r="BA252" s="40"/>
      <c r="BB252" s="40"/>
      <c r="BC252" s="40"/>
      <c r="BD252" s="40"/>
      <c r="BE252" s="40"/>
      <c r="BF252" s="40"/>
      <c r="BG252" s="40"/>
    </row>
    <row r="253" spans="4:59">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c r="AC253" s="40"/>
      <c r="AD253" s="40"/>
      <c r="AE253" s="40"/>
      <c r="AF253" s="40"/>
      <c r="AG253" s="40"/>
      <c r="AH253" s="40"/>
      <c r="AI253" s="40"/>
      <c r="AJ253" s="40"/>
      <c r="AK253" s="40"/>
      <c r="AL253" s="40"/>
      <c r="AM253" s="40"/>
      <c r="AN253" s="40"/>
      <c r="AO253" s="40"/>
      <c r="AP253" s="40"/>
      <c r="AQ253" s="40"/>
      <c r="AR253" s="40"/>
      <c r="AS253" s="40"/>
      <c r="AT253" s="40"/>
      <c r="AU253" s="40"/>
      <c r="AV253" s="40"/>
      <c r="AW253" s="40"/>
      <c r="AX253" s="40"/>
      <c r="AY253" s="40"/>
      <c r="AZ253" s="40"/>
      <c r="BA253" s="40"/>
      <c r="BB253" s="40"/>
      <c r="BC253" s="40"/>
      <c r="BD253" s="40"/>
      <c r="BE253" s="40"/>
      <c r="BF253" s="40"/>
      <c r="BG253" s="40"/>
    </row>
    <row r="254" spans="4:59">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c r="AC254" s="40"/>
      <c r="AD254" s="40"/>
      <c r="AE254" s="40"/>
      <c r="AF254" s="40"/>
      <c r="AG254" s="40"/>
      <c r="AH254" s="40"/>
      <c r="AI254" s="40"/>
      <c r="AJ254" s="40"/>
      <c r="AK254" s="40"/>
      <c r="AL254" s="40"/>
      <c r="AM254" s="40"/>
      <c r="AN254" s="40"/>
      <c r="AO254" s="40"/>
      <c r="AP254" s="40"/>
      <c r="AQ254" s="40"/>
      <c r="AR254" s="40"/>
      <c r="AS254" s="40"/>
      <c r="AT254" s="40"/>
      <c r="AU254" s="40"/>
      <c r="AV254" s="40"/>
      <c r="AW254" s="40"/>
      <c r="AX254" s="40"/>
      <c r="AY254" s="40"/>
      <c r="AZ254" s="40"/>
      <c r="BA254" s="40"/>
      <c r="BB254" s="40"/>
      <c r="BC254" s="40"/>
      <c r="BD254" s="40"/>
      <c r="BE254" s="40"/>
      <c r="BF254" s="40"/>
      <c r="BG254" s="40"/>
    </row>
    <row r="255" spans="4:59">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c r="AC255" s="40"/>
      <c r="AD255" s="40"/>
      <c r="AE255" s="40"/>
      <c r="AF255" s="40"/>
      <c r="AG255" s="40"/>
      <c r="AH255" s="40"/>
      <c r="AI255" s="40"/>
      <c r="AJ255" s="40"/>
      <c r="AK255" s="40"/>
      <c r="AL255" s="40"/>
      <c r="AM255" s="40"/>
      <c r="AN255" s="40"/>
      <c r="AO255" s="40"/>
      <c r="AP255" s="40"/>
      <c r="AQ255" s="40"/>
      <c r="AR255" s="40"/>
      <c r="AS255" s="40"/>
      <c r="AT255" s="40"/>
      <c r="AU255" s="40"/>
      <c r="AV255" s="40"/>
      <c r="AW255" s="40"/>
      <c r="AX255" s="40"/>
      <c r="AY255" s="40"/>
      <c r="AZ255" s="40"/>
      <c r="BA255" s="40"/>
      <c r="BB255" s="40"/>
      <c r="BC255" s="40"/>
      <c r="BD255" s="40"/>
      <c r="BE255" s="40"/>
      <c r="BF255" s="40"/>
      <c r="BG255" s="40"/>
    </row>
    <row r="256" spans="4:59">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c r="AC256" s="40"/>
      <c r="AD256" s="40"/>
      <c r="AE256" s="40"/>
      <c r="AF256" s="40"/>
      <c r="AG256" s="40"/>
      <c r="AH256" s="40"/>
      <c r="AI256" s="40"/>
      <c r="AJ256" s="40"/>
      <c r="AK256" s="40"/>
      <c r="AL256" s="40"/>
      <c r="AM256" s="40"/>
      <c r="AN256" s="40"/>
      <c r="AO256" s="40"/>
      <c r="AP256" s="40"/>
      <c r="AQ256" s="40"/>
      <c r="AR256" s="40"/>
      <c r="AS256" s="40"/>
      <c r="AT256" s="40"/>
      <c r="AU256" s="40"/>
      <c r="AV256" s="40"/>
      <c r="AW256" s="40"/>
      <c r="AX256" s="40"/>
      <c r="AY256" s="40"/>
      <c r="AZ256" s="40"/>
      <c r="BA256" s="40"/>
      <c r="BB256" s="40"/>
      <c r="BC256" s="40"/>
      <c r="BD256" s="40"/>
      <c r="BE256" s="40"/>
      <c r="BF256" s="40"/>
      <c r="BG256" s="40"/>
    </row>
    <row r="257" spans="4:59">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c r="AC257" s="40"/>
      <c r="AD257" s="40"/>
      <c r="AE257" s="40"/>
      <c r="AF257" s="40"/>
      <c r="AG257" s="40"/>
      <c r="AH257" s="40"/>
      <c r="AI257" s="40"/>
      <c r="AJ257" s="40"/>
      <c r="AK257" s="40"/>
      <c r="AL257" s="40"/>
      <c r="AM257" s="40"/>
      <c r="AN257" s="40"/>
      <c r="AO257" s="40"/>
      <c r="AP257" s="40"/>
      <c r="AQ257" s="40"/>
      <c r="AR257" s="40"/>
      <c r="AS257" s="40"/>
      <c r="AT257" s="40"/>
      <c r="AU257" s="40"/>
      <c r="AV257" s="40"/>
      <c r="AW257" s="40"/>
      <c r="AX257" s="40"/>
      <c r="AY257" s="40"/>
      <c r="AZ257" s="40"/>
      <c r="BA257" s="40"/>
      <c r="BB257" s="40"/>
      <c r="BC257" s="40"/>
      <c r="BD257" s="40"/>
      <c r="BE257" s="40"/>
      <c r="BF257" s="40"/>
      <c r="BG257" s="40"/>
    </row>
    <row r="258" spans="4:59">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c r="AC258" s="40"/>
      <c r="AD258" s="40"/>
      <c r="AE258" s="40"/>
      <c r="AF258" s="40"/>
      <c r="AG258" s="40"/>
      <c r="AH258" s="40"/>
      <c r="AI258" s="40"/>
      <c r="AJ258" s="40"/>
      <c r="AK258" s="40"/>
      <c r="AL258" s="40"/>
      <c r="AM258" s="40"/>
      <c r="AN258" s="40"/>
      <c r="AO258" s="40"/>
      <c r="AP258" s="40"/>
      <c r="AQ258" s="40"/>
      <c r="AR258" s="40"/>
      <c r="AS258" s="40"/>
      <c r="AT258" s="40"/>
      <c r="AU258" s="40"/>
      <c r="AV258" s="40"/>
      <c r="AW258" s="40"/>
      <c r="AX258" s="40"/>
      <c r="AY258" s="40"/>
      <c r="AZ258" s="40"/>
      <c r="BA258" s="40"/>
      <c r="BB258" s="40"/>
      <c r="BC258" s="40"/>
      <c r="BD258" s="40"/>
      <c r="BE258" s="40"/>
      <c r="BF258" s="40"/>
      <c r="BG258" s="40"/>
    </row>
    <row r="259" spans="4:59">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c r="AC259" s="40"/>
      <c r="AD259" s="40"/>
      <c r="AE259" s="40"/>
      <c r="AF259" s="40"/>
      <c r="AG259" s="40"/>
      <c r="AH259" s="40"/>
      <c r="AI259" s="40"/>
      <c r="AJ259" s="40"/>
      <c r="AK259" s="40"/>
      <c r="AL259" s="40"/>
      <c r="AM259" s="40"/>
      <c r="AN259" s="40"/>
      <c r="AO259" s="40"/>
      <c r="AP259" s="40"/>
      <c r="AQ259" s="40"/>
      <c r="AR259" s="40"/>
      <c r="AS259" s="40"/>
      <c r="AT259" s="40"/>
      <c r="AU259" s="40"/>
      <c r="AV259" s="40"/>
      <c r="AW259" s="40"/>
      <c r="AX259" s="40"/>
      <c r="AY259" s="40"/>
      <c r="AZ259" s="40"/>
      <c r="BA259" s="40"/>
      <c r="BB259" s="40"/>
      <c r="BC259" s="40"/>
      <c r="BD259" s="40"/>
      <c r="BE259" s="40"/>
      <c r="BF259" s="40"/>
      <c r="BG259" s="40"/>
    </row>
    <row r="260" spans="4:59">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c r="AC260" s="40"/>
      <c r="AD260" s="40"/>
      <c r="AE260" s="40"/>
      <c r="AF260" s="40"/>
      <c r="AG260" s="40"/>
      <c r="AH260" s="40"/>
      <c r="AI260" s="40"/>
      <c r="AJ260" s="40"/>
      <c r="AK260" s="40"/>
      <c r="AL260" s="40"/>
      <c r="AM260" s="40"/>
      <c r="AN260" s="40"/>
      <c r="AO260" s="40"/>
      <c r="AP260" s="40"/>
      <c r="AQ260" s="40"/>
      <c r="AR260" s="40"/>
      <c r="AS260" s="40"/>
      <c r="AT260" s="40"/>
      <c r="AU260" s="40"/>
      <c r="AV260" s="40"/>
      <c r="AW260" s="40"/>
      <c r="AX260" s="40"/>
      <c r="AY260" s="40"/>
      <c r="AZ260" s="40"/>
      <c r="BA260" s="40"/>
      <c r="BB260" s="40"/>
      <c r="BC260" s="40"/>
      <c r="BD260" s="40"/>
      <c r="BE260" s="40"/>
      <c r="BF260" s="40"/>
      <c r="BG260" s="40"/>
    </row>
    <row r="261" spans="4:59">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c r="AC261" s="40"/>
      <c r="AD261" s="40"/>
      <c r="AE261" s="40"/>
      <c r="AF261" s="40"/>
      <c r="AG261" s="40"/>
      <c r="AH261" s="40"/>
      <c r="AI261" s="40"/>
      <c r="AJ261" s="40"/>
      <c r="AK261" s="40"/>
      <c r="AL261" s="40"/>
      <c r="AM261" s="40"/>
      <c r="AN261" s="40"/>
      <c r="AO261" s="40"/>
      <c r="AP261" s="40"/>
      <c r="AQ261" s="40"/>
      <c r="AR261" s="40"/>
      <c r="AS261" s="40"/>
      <c r="AT261" s="40"/>
      <c r="AU261" s="40"/>
      <c r="AV261" s="40"/>
      <c r="AW261" s="40"/>
      <c r="AX261" s="40"/>
      <c r="AY261" s="40"/>
      <c r="AZ261" s="40"/>
      <c r="BA261" s="40"/>
      <c r="BB261" s="40"/>
      <c r="BC261" s="40"/>
      <c r="BD261" s="40"/>
      <c r="BE261" s="40"/>
      <c r="BF261" s="40"/>
      <c r="BG261" s="40"/>
    </row>
    <row r="262" spans="4:59">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c r="AC262" s="40"/>
      <c r="AD262" s="40"/>
      <c r="AE262" s="40"/>
      <c r="AF262" s="40"/>
      <c r="AG262" s="40"/>
      <c r="AH262" s="40"/>
      <c r="AI262" s="40"/>
      <c r="AJ262" s="40"/>
      <c r="AK262" s="40"/>
      <c r="AL262" s="40"/>
      <c r="AM262" s="40"/>
      <c r="AN262" s="40"/>
      <c r="AO262" s="40"/>
      <c r="AP262" s="40"/>
      <c r="AQ262" s="40"/>
      <c r="AR262" s="40"/>
      <c r="AS262" s="40"/>
      <c r="AT262" s="40"/>
      <c r="AU262" s="40"/>
      <c r="AV262" s="40"/>
      <c r="AW262" s="40"/>
      <c r="AX262" s="40"/>
      <c r="AY262" s="40"/>
      <c r="AZ262" s="40"/>
      <c r="BA262" s="40"/>
      <c r="BB262" s="40"/>
      <c r="BC262" s="40"/>
      <c r="BD262" s="40"/>
      <c r="BE262" s="40"/>
      <c r="BF262" s="40"/>
      <c r="BG262" s="40"/>
    </row>
    <row r="263" spans="4:59">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c r="AC263" s="40"/>
      <c r="AD263" s="40"/>
      <c r="AE263" s="40"/>
      <c r="AF263" s="40"/>
      <c r="AG263" s="40"/>
      <c r="AH263" s="40"/>
      <c r="AI263" s="40"/>
      <c r="AJ263" s="40"/>
      <c r="AK263" s="40"/>
      <c r="AL263" s="40"/>
      <c r="AM263" s="40"/>
      <c r="AN263" s="40"/>
      <c r="AO263" s="40"/>
      <c r="AP263" s="40"/>
      <c r="AQ263" s="40"/>
      <c r="AR263" s="40"/>
      <c r="AS263" s="40"/>
      <c r="AT263" s="40"/>
      <c r="AU263" s="40"/>
      <c r="AV263" s="40"/>
      <c r="AW263" s="40"/>
      <c r="AX263" s="40"/>
      <c r="AY263" s="40"/>
      <c r="AZ263" s="40"/>
      <c r="BA263" s="40"/>
      <c r="BB263" s="40"/>
      <c r="BC263" s="40"/>
      <c r="BD263" s="40"/>
      <c r="BE263" s="40"/>
      <c r="BF263" s="40"/>
      <c r="BG263" s="40"/>
    </row>
    <row r="264" spans="4:59">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c r="AC264" s="40"/>
      <c r="AD264" s="40"/>
      <c r="AE264" s="40"/>
      <c r="AF264" s="40"/>
      <c r="AG264" s="40"/>
      <c r="AH264" s="40"/>
      <c r="AI264" s="40"/>
      <c r="AJ264" s="40"/>
      <c r="AK264" s="40"/>
      <c r="AL264" s="40"/>
      <c r="AM264" s="40"/>
      <c r="AN264" s="40"/>
      <c r="AO264" s="40"/>
      <c r="AP264" s="40"/>
      <c r="AQ264" s="40"/>
      <c r="AR264" s="40"/>
      <c r="AS264" s="40"/>
      <c r="AT264" s="40"/>
      <c r="AU264" s="40"/>
      <c r="AV264" s="40"/>
      <c r="AW264" s="40"/>
      <c r="AX264" s="40"/>
      <c r="AY264" s="40"/>
      <c r="AZ264" s="40"/>
      <c r="BA264" s="40"/>
      <c r="BB264" s="40"/>
      <c r="BC264" s="40"/>
      <c r="BD264" s="40"/>
      <c r="BE264" s="40"/>
      <c r="BF264" s="40"/>
      <c r="BG264" s="40"/>
    </row>
    <row r="265" spans="4:59">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c r="AC265" s="40"/>
      <c r="AD265" s="40"/>
      <c r="AE265" s="40"/>
      <c r="AF265" s="40"/>
      <c r="AG265" s="40"/>
      <c r="AH265" s="40"/>
      <c r="AI265" s="40"/>
      <c r="AJ265" s="40"/>
      <c r="AK265" s="40"/>
      <c r="AL265" s="40"/>
      <c r="AM265" s="40"/>
      <c r="AN265" s="40"/>
      <c r="AO265" s="40"/>
      <c r="AP265" s="40"/>
      <c r="AQ265" s="40"/>
      <c r="AR265" s="40"/>
      <c r="AS265" s="40"/>
      <c r="AT265" s="40"/>
      <c r="AU265" s="40"/>
      <c r="AV265" s="40"/>
      <c r="AW265" s="40"/>
      <c r="AX265" s="40"/>
      <c r="AY265" s="40"/>
      <c r="AZ265" s="40"/>
      <c r="BA265" s="40"/>
      <c r="BB265" s="40"/>
      <c r="BC265" s="40"/>
      <c r="BD265" s="40"/>
      <c r="BE265" s="40"/>
      <c r="BF265" s="40"/>
      <c r="BG265" s="40"/>
    </row>
    <row r="266" spans="4:59">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c r="AC266" s="40"/>
      <c r="AD266" s="40"/>
      <c r="AE266" s="40"/>
      <c r="AF266" s="40"/>
      <c r="AG266" s="40"/>
      <c r="AH266" s="40"/>
      <c r="AI266" s="40"/>
      <c r="AJ266" s="40"/>
      <c r="AK266" s="40"/>
      <c r="AL266" s="40"/>
      <c r="AM266" s="40"/>
      <c r="AN266" s="40"/>
      <c r="AO266" s="40"/>
      <c r="AP266" s="40"/>
      <c r="AQ266" s="40"/>
      <c r="AR266" s="40"/>
      <c r="AS266" s="40"/>
      <c r="AT266" s="40"/>
      <c r="AU266" s="40"/>
      <c r="AV266" s="40"/>
      <c r="AW266" s="40"/>
      <c r="AX266" s="40"/>
      <c r="AY266" s="40"/>
      <c r="AZ266" s="40"/>
      <c r="BA266" s="40"/>
      <c r="BB266" s="40"/>
      <c r="BC266" s="40"/>
      <c r="BD266" s="40"/>
      <c r="BE266" s="40"/>
      <c r="BF266" s="40"/>
      <c r="BG266" s="40"/>
    </row>
    <row r="267" spans="4:59">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c r="AC267" s="40"/>
      <c r="AD267" s="40"/>
      <c r="AE267" s="40"/>
      <c r="AF267" s="40"/>
      <c r="AG267" s="40"/>
      <c r="AH267" s="40"/>
      <c r="AI267" s="40"/>
      <c r="AJ267" s="40"/>
      <c r="AK267" s="40"/>
      <c r="AL267" s="40"/>
      <c r="AM267" s="40"/>
      <c r="AN267" s="40"/>
      <c r="AO267" s="40"/>
      <c r="AP267" s="40"/>
      <c r="AQ267" s="40"/>
      <c r="AR267" s="40"/>
      <c r="AS267" s="40"/>
      <c r="AT267" s="40"/>
      <c r="AU267" s="40"/>
      <c r="AV267" s="40"/>
      <c r="AW267" s="40"/>
      <c r="AX267" s="40"/>
      <c r="AY267" s="40"/>
      <c r="AZ267" s="40"/>
      <c r="BA267" s="40"/>
      <c r="BB267" s="40"/>
      <c r="BC267" s="40"/>
      <c r="BD267" s="40"/>
      <c r="BE267" s="40"/>
      <c r="BF267" s="40"/>
      <c r="BG267" s="40"/>
    </row>
    <row r="268" spans="4:59">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c r="AC268" s="40"/>
      <c r="AD268" s="40"/>
      <c r="AE268" s="40"/>
      <c r="AF268" s="40"/>
      <c r="AG268" s="40"/>
      <c r="AH268" s="40"/>
      <c r="AI268" s="40"/>
      <c r="AJ268" s="40"/>
      <c r="AK268" s="40"/>
      <c r="AL268" s="40"/>
      <c r="AM268" s="40"/>
      <c r="AN268" s="40"/>
      <c r="AO268" s="40"/>
      <c r="AP268" s="40"/>
      <c r="AQ268" s="40"/>
      <c r="AR268" s="40"/>
      <c r="AS268" s="40"/>
      <c r="AT268" s="40"/>
      <c r="AU268" s="40"/>
      <c r="AV268" s="40"/>
      <c r="AW268" s="40"/>
      <c r="AX268" s="40"/>
      <c r="AY268" s="40"/>
      <c r="AZ268" s="40"/>
      <c r="BA268" s="40"/>
      <c r="BB268" s="40"/>
      <c r="BC268" s="40"/>
      <c r="BD268" s="40"/>
      <c r="BE268" s="40"/>
      <c r="BF268" s="40"/>
      <c r="BG268" s="40"/>
    </row>
    <row r="269" spans="4:59">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c r="AC269" s="40"/>
      <c r="AD269" s="40"/>
      <c r="AE269" s="40"/>
      <c r="AF269" s="40"/>
      <c r="AG269" s="40"/>
      <c r="AH269" s="40"/>
      <c r="AI269" s="40"/>
      <c r="AJ269" s="40"/>
      <c r="AK269" s="40"/>
      <c r="AL269" s="40"/>
      <c r="AM269" s="40"/>
      <c r="AN269" s="40"/>
      <c r="AO269" s="40"/>
      <c r="AP269" s="40"/>
      <c r="AQ269" s="40"/>
      <c r="AR269" s="40"/>
      <c r="AS269" s="40"/>
      <c r="AT269" s="40"/>
      <c r="AU269" s="40"/>
      <c r="AV269" s="40"/>
      <c r="AW269" s="40"/>
      <c r="AX269" s="40"/>
      <c r="AY269" s="40"/>
      <c r="AZ269" s="40"/>
      <c r="BA269" s="40"/>
      <c r="BB269" s="40"/>
      <c r="BC269" s="40"/>
      <c r="BD269" s="40"/>
      <c r="BE269" s="40"/>
      <c r="BF269" s="40"/>
      <c r="BG269" s="40"/>
    </row>
    <row r="270" spans="4:59">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c r="AC270" s="40"/>
      <c r="AD270" s="40"/>
      <c r="AE270" s="40"/>
      <c r="AF270" s="40"/>
      <c r="AG270" s="40"/>
      <c r="AH270" s="40"/>
      <c r="AI270" s="40"/>
      <c r="AJ270" s="40"/>
      <c r="AK270" s="40"/>
      <c r="AL270" s="40"/>
      <c r="AM270" s="40"/>
      <c r="AN270" s="40"/>
      <c r="AO270" s="40"/>
      <c r="AP270" s="40"/>
      <c r="AQ270" s="40"/>
      <c r="AR270" s="40"/>
      <c r="AS270" s="40"/>
      <c r="AT270" s="40"/>
      <c r="AU270" s="40"/>
      <c r="AV270" s="40"/>
      <c r="AW270" s="40"/>
      <c r="AX270" s="40"/>
      <c r="AY270" s="40"/>
      <c r="AZ270" s="40"/>
      <c r="BA270" s="40"/>
      <c r="BB270" s="40"/>
      <c r="BC270" s="40"/>
      <c r="BD270" s="40"/>
      <c r="BE270" s="40"/>
      <c r="BF270" s="40"/>
      <c r="BG270" s="40"/>
    </row>
    <row r="271" spans="4:59">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c r="AC271" s="40"/>
      <c r="AD271" s="40"/>
      <c r="AE271" s="40"/>
      <c r="AF271" s="40"/>
      <c r="AG271" s="40"/>
      <c r="AH271" s="40"/>
      <c r="AI271" s="40"/>
      <c r="AJ271" s="40"/>
      <c r="AK271" s="40"/>
      <c r="AL271" s="40"/>
      <c r="AM271" s="40"/>
      <c r="AN271" s="40"/>
      <c r="AO271" s="40"/>
      <c r="AP271" s="40"/>
      <c r="AQ271" s="40"/>
      <c r="AR271" s="40"/>
      <c r="AS271" s="40"/>
      <c r="AT271" s="40"/>
      <c r="AU271" s="40"/>
      <c r="AV271" s="40"/>
      <c r="AW271" s="40"/>
      <c r="AX271" s="40"/>
      <c r="AY271" s="40"/>
      <c r="AZ271" s="40"/>
      <c r="BA271" s="40"/>
      <c r="BB271" s="40"/>
      <c r="BC271" s="40"/>
      <c r="BD271" s="40"/>
      <c r="BE271" s="40"/>
      <c r="BF271" s="40"/>
      <c r="BG271" s="40"/>
    </row>
    <row r="272" spans="4:59">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c r="AC272" s="40"/>
      <c r="AD272" s="40"/>
      <c r="AE272" s="40"/>
      <c r="AF272" s="40"/>
      <c r="AG272" s="40"/>
      <c r="AH272" s="40"/>
      <c r="AI272" s="40"/>
      <c r="AJ272" s="40"/>
      <c r="AK272" s="40"/>
      <c r="AL272" s="40"/>
      <c r="AM272" s="40"/>
      <c r="AN272" s="40"/>
      <c r="AO272" s="40"/>
      <c r="AP272" s="40"/>
      <c r="AQ272" s="40"/>
      <c r="AR272" s="40"/>
      <c r="AS272" s="40"/>
      <c r="AT272" s="40"/>
      <c r="AU272" s="40"/>
      <c r="AV272" s="40"/>
      <c r="AW272" s="40"/>
      <c r="AX272" s="40"/>
      <c r="AY272" s="40"/>
      <c r="AZ272" s="40"/>
      <c r="BA272" s="40"/>
      <c r="BB272" s="40"/>
      <c r="BC272" s="40"/>
      <c r="BD272" s="40"/>
      <c r="BE272" s="40"/>
      <c r="BF272" s="40"/>
      <c r="BG272" s="40"/>
    </row>
    <row r="273" spans="4:59">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c r="AC273" s="40"/>
      <c r="AD273" s="40"/>
      <c r="AE273" s="40"/>
      <c r="AF273" s="40"/>
      <c r="AG273" s="40"/>
      <c r="AH273" s="40"/>
      <c r="AI273" s="40"/>
      <c r="AJ273" s="40"/>
      <c r="AK273" s="40"/>
      <c r="AL273" s="40"/>
      <c r="AM273" s="40"/>
      <c r="AN273" s="40"/>
      <c r="AO273" s="40"/>
      <c r="AP273" s="40"/>
      <c r="AQ273" s="40"/>
      <c r="AR273" s="40"/>
      <c r="AS273" s="40"/>
      <c r="AT273" s="40"/>
      <c r="AU273" s="40"/>
      <c r="AV273" s="40"/>
      <c r="AW273" s="40"/>
      <c r="AX273" s="40"/>
      <c r="AY273" s="40"/>
      <c r="AZ273" s="40"/>
      <c r="BA273" s="40"/>
      <c r="BB273" s="40"/>
      <c r="BC273" s="40"/>
      <c r="BD273" s="40"/>
      <c r="BE273" s="40"/>
      <c r="BF273" s="40"/>
      <c r="BG273" s="40"/>
    </row>
    <row r="274" spans="4:59">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c r="AC274" s="40"/>
      <c r="AD274" s="40"/>
      <c r="AE274" s="40"/>
      <c r="AF274" s="40"/>
      <c r="AG274" s="40"/>
      <c r="AH274" s="40"/>
      <c r="AI274" s="40"/>
      <c r="AJ274" s="40"/>
      <c r="AK274" s="40"/>
      <c r="AL274" s="40"/>
      <c r="AM274" s="40"/>
      <c r="AN274" s="40"/>
      <c r="AO274" s="40"/>
      <c r="AP274" s="40"/>
      <c r="AQ274" s="40"/>
      <c r="AR274" s="40"/>
      <c r="AS274" s="40"/>
      <c r="AT274" s="40"/>
      <c r="AU274" s="40"/>
      <c r="AV274" s="40"/>
      <c r="AW274" s="40"/>
      <c r="AX274" s="40"/>
      <c r="AY274" s="40"/>
      <c r="AZ274" s="40"/>
      <c r="BA274" s="40"/>
      <c r="BB274" s="40"/>
      <c r="BC274" s="40"/>
      <c r="BD274" s="40"/>
      <c r="BE274" s="40"/>
      <c r="BF274" s="40"/>
      <c r="BG274" s="40"/>
    </row>
    <row r="275" spans="4:59">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c r="AC275" s="40"/>
      <c r="AD275" s="40"/>
      <c r="AE275" s="40"/>
      <c r="AF275" s="40"/>
      <c r="AG275" s="40"/>
      <c r="AH275" s="40"/>
      <c r="AI275" s="40"/>
      <c r="AJ275" s="40"/>
      <c r="AK275" s="40"/>
      <c r="AL275" s="40"/>
      <c r="AM275" s="40"/>
      <c r="AN275" s="40"/>
      <c r="AO275" s="40"/>
      <c r="AP275" s="40"/>
      <c r="AQ275" s="40"/>
      <c r="AR275" s="40"/>
      <c r="AS275" s="40"/>
      <c r="AT275" s="40"/>
      <c r="AU275" s="40"/>
      <c r="AV275" s="40"/>
      <c r="AW275" s="40"/>
      <c r="AX275" s="40"/>
      <c r="AY275" s="40"/>
      <c r="AZ275" s="40"/>
      <c r="BA275" s="40"/>
      <c r="BB275" s="40"/>
      <c r="BC275" s="40"/>
      <c r="BD275" s="40"/>
      <c r="BE275" s="40"/>
      <c r="BF275" s="40"/>
      <c r="BG275" s="40"/>
    </row>
    <row r="276" spans="4:59">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c r="AC276" s="40"/>
      <c r="AD276" s="40"/>
      <c r="AE276" s="40"/>
      <c r="AF276" s="40"/>
      <c r="AG276" s="40"/>
      <c r="AH276" s="40"/>
      <c r="AI276" s="40"/>
      <c r="AJ276" s="40"/>
      <c r="AK276" s="40"/>
      <c r="AL276" s="40"/>
      <c r="AM276" s="40"/>
      <c r="AN276" s="40"/>
      <c r="AO276" s="40"/>
      <c r="AP276" s="40"/>
      <c r="AQ276" s="40"/>
      <c r="AR276" s="40"/>
      <c r="AS276" s="40"/>
      <c r="AT276" s="40"/>
      <c r="AU276" s="40"/>
      <c r="AV276" s="40"/>
      <c r="AW276" s="40"/>
      <c r="AX276" s="40"/>
      <c r="AY276" s="40"/>
      <c r="AZ276" s="40"/>
      <c r="BA276" s="40"/>
      <c r="BB276" s="40"/>
      <c r="BC276" s="40"/>
      <c r="BD276" s="40"/>
      <c r="BE276" s="40"/>
      <c r="BF276" s="40"/>
      <c r="BG276" s="40"/>
    </row>
    <row r="277" spans="4:59">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c r="AC277" s="40"/>
      <c r="AD277" s="40"/>
      <c r="AE277" s="40"/>
      <c r="AF277" s="40"/>
      <c r="AG277" s="40"/>
      <c r="AH277" s="40"/>
      <c r="AI277" s="40"/>
      <c r="AJ277" s="40"/>
      <c r="AK277" s="40"/>
      <c r="AL277" s="40"/>
      <c r="AM277" s="40"/>
      <c r="AN277" s="40"/>
      <c r="AO277" s="40"/>
      <c r="AP277" s="40"/>
      <c r="AQ277" s="40"/>
      <c r="AR277" s="40"/>
      <c r="AS277" s="40"/>
      <c r="AT277" s="40"/>
      <c r="AU277" s="40"/>
      <c r="AV277" s="40"/>
      <c r="AW277" s="40"/>
      <c r="AX277" s="40"/>
      <c r="AY277" s="40"/>
      <c r="AZ277" s="40"/>
      <c r="BA277" s="40"/>
      <c r="BB277" s="40"/>
      <c r="BC277" s="40"/>
      <c r="BD277" s="40"/>
      <c r="BE277" s="40"/>
      <c r="BF277" s="40"/>
      <c r="BG277" s="40"/>
    </row>
    <row r="278" spans="4:59">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c r="AC278" s="40"/>
      <c r="AD278" s="40"/>
      <c r="AE278" s="40"/>
      <c r="AF278" s="40"/>
      <c r="AG278" s="40"/>
      <c r="AH278" s="40"/>
      <c r="AI278" s="40"/>
      <c r="AJ278" s="40"/>
      <c r="AK278" s="40"/>
      <c r="AL278" s="40"/>
      <c r="AM278" s="40"/>
      <c r="AN278" s="40"/>
      <c r="AO278" s="40"/>
      <c r="AP278" s="40"/>
      <c r="AQ278" s="40"/>
      <c r="AR278" s="40"/>
      <c r="AS278" s="40"/>
      <c r="AT278" s="40"/>
      <c r="AU278" s="40"/>
      <c r="AV278" s="40"/>
      <c r="AW278" s="40"/>
      <c r="AX278" s="40"/>
      <c r="AY278" s="40"/>
      <c r="AZ278" s="40"/>
      <c r="BA278" s="40"/>
      <c r="BB278" s="40"/>
      <c r="BC278" s="40"/>
      <c r="BD278" s="40"/>
      <c r="BE278" s="40"/>
      <c r="BF278" s="40"/>
      <c r="BG278" s="40"/>
    </row>
    <row r="279" spans="4:59">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c r="AC279" s="40"/>
      <c r="AD279" s="40"/>
      <c r="AE279" s="40"/>
      <c r="AF279" s="40"/>
      <c r="AG279" s="40"/>
      <c r="AH279" s="40"/>
      <c r="AI279" s="40"/>
      <c r="AJ279" s="40"/>
      <c r="AK279" s="40"/>
      <c r="AL279" s="40"/>
      <c r="AM279" s="40"/>
      <c r="AN279" s="40"/>
      <c r="AO279" s="40"/>
      <c r="AP279" s="40"/>
      <c r="AQ279" s="40"/>
      <c r="AR279" s="40"/>
      <c r="AS279" s="40"/>
      <c r="AT279" s="40"/>
      <c r="AU279" s="40"/>
      <c r="AV279" s="40"/>
      <c r="AW279" s="40"/>
      <c r="AX279" s="40"/>
      <c r="AY279" s="40"/>
      <c r="AZ279" s="40"/>
      <c r="BA279" s="40"/>
      <c r="BB279" s="40"/>
      <c r="BC279" s="40"/>
      <c r="BD279" s="40"/>
      <c r="BE279" s="40"/>
      <c r="BF279" s="40"/>
      <c r="BG279" s="40"/>
    </row>
    <row r="280" spans="4:59">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c r="AC280" s="40"/>
      <c r="AD280" s="40"/>
      <c r="AE280" s="40"/>
      <c r="AF280" s="40"/>
      <c r="AG280" s="40"/>
      <c r="AH280" s="40"/>
      <c r="AI280" s="40"/>
      <c r="AJ280" s="40"/>
      <c r="AK280" s="40"/>
      <c r="AL280" s="40"/>
      <c r="AM280" s="40"/>
      <c r="AN280" s="40"/>
      <c r="AO280" s="40"/>
      <c r="AP280" s="40"/>
      <c r="AQ280" s="40"/>
      <c r="AR280" s="40"/>
      <c r="AS280" s="40"/>
      <c r="AT280" s="40"/>
      <c r="AU280" s="40"/>
      <c r="AV280" s="40"/>
      <c r="AW280" s="40"/>
      <c r="AX280" s="40"/>
      <c r="AY280" s="40"/>
      <c r="AZ280" s="40"/>
      <c r="BA280" s="40"/>
      <c r="BB280" s="40"/>
      <c r="BC280" s="40"/>
      <c r="BD280" s="40"/>
      <c r="BE280" s="40"/>
      <c r="BF280" s="40"/>
      <c r="BG280" s="40"/>
    </row>
    <row r="281" spans="4:59">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c r="AC281" s="40"/>
      <c r="AD281" s="40"/>
      <c r="AE281" s="40"/>
      <c r="AF281" s="40"/>
      <c r="AG281" s="40"/>
      <c r="AH281" s="40"/>
      <c r="AI281" s="40"/>
      <c r="AJ281" s="40"/>
      <c r="AK281" s="40"/>
      <c r="AL281" s="40"/>
      <c r="AM281" s="40"/>
      <c r="AN281" s="40"/>
      <c r="AO281" s="40"/>
      <c r="AP281" s="40"/>
      <c r="AQ281" s="40"/>
      <c r="AR281" s="40"/>
      <c r="AS281" s="40"/>
      <c r="AT281" s="40"/>
      <c r="AU281" s="40"/>
      <c r="AV281" s="40"/>
      <c r="AW281" s="40"/>
      <c r="AX281" s="40"/>
      <c r="AY281" s="40"/>
      <c r="AZ281" s="40"/>
      <c r="BA281" s="40"/>
      <c r="BB281" s="40"/>
      <c r="BC281" s="40"/>
      <c r="BD281" s="40"/>
      <c r="BE281" s="40"/>
      <c r="BF281" s="40"/>
      <c r="BG281" s="40"/>
    </row>
    <row r="282" spans="4:59">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c r="AC282" s="40"/>
      <c r="AD282" s="40"/>
      <c r="AE282" s="40"/>
      <c r="AF282" s="40"/>
      <c r="AG282" s="40"/>
      <c r="AH282" s="40"/>
      <c r="AI282" s="40"/>
      <c r="AJ282" s="40"/>
      <c r="AK282" s="40"/>
      <c r="AL282" s="40"/>
      <c r="AM282" s="40"/>
      <c r="AN282" s="40"/>
      <c r="AO282" s="40"/>
      <c r="AP282" s="40"/>
      <c r="AQ282" s="40"/>
      <c r="AR282" s="40"/>
      <c r="AS282" s="40"/>
      <c r="AT282" s="40"/>
      <c r="AU282" s="40"/>
      <c r="AV282" s="40"/>
      <c r="AW282" s="40"/>
      <c r="AX282" s="40"/>
      <c r="AY282" s="40"/>
      <c r="AZ282" s="40"/>
      <c r="BA282" s="40"/>
      <c r="BB282" s="40"/>
      <c r="BC282" s="40"/>
      <c r="BD282" s="40"/>
      <c r="BE282" s="40"/>
      <c r="BF282" s="40"/>
      <c r="BG282" s="40"/>
    </row>
    <row r="283" spans="4:59">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c r="AC283" s="40"/>
      <c r="AD283" s="40"/>
      <c r="AE283" s="40"/>
      <c r="AF283" s="40"/>
      <c r="AG283" s="40"/>
      <c r="AH283" s="40"/>
      <c r="AI283" s="40"/>
      <c r="AJ283" s="40"/>
      <c r="AK283" s="40"/>
      <c r="AL283" s="40"/>
      <c r="AM283" s="40"/>
      <c r="AN283" s="40"/>
      <c r="AO283" s="40"/>
      <c r="AP283" s="40"/>
      <c r="AQ283" s="40"/>
      <c r="AR283" s="40"/>
      <c r="AS283" s="40"/>
      <c r="AT283" s="40"/>
      <c r="AU283" s="40"/>
      <c r="AV283" s="40"/>
      <c r="AW283" s="40"/>
      <c r="AX283" s="40"/>
      <c r="AY283" s="40"/>
      <c r="AZ283" s="40"/>
      <c r="BA283" s="40"/>
      <c r="BB283" s="40"/>
      <c r="BC283" s="40"/>
      <c r="BD283" s="40"/>
      <c r="BE283" s="40"/>
      <c r="BF283" s="40"/>
      <c r="BG283" s="40"/>
    </row>
    <row r="284" spans="4:59">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c r="AC284" s="40"/>
      <c r="AD284" s="40"/>
      <c r="AE284" s="40"/>
      <c r="AF284" s="40"/>
      <c r="AG284" s="40"/>
      <c r="AH284" s="40"/>
      <c r="AI284" s="40"/>
      <c r="AJ284" s="40"/>
      <c r="AK284" s="40"/>
      <c r="AL284" s="40"/>
      <c r="AM284" s="40"/>
      <c r="AN284" s="40"/>
      <c r="AO284" s="40"/>
      <c r="AP284" s="40"/>
      <c r="AQ284" s="40"/>
      <c r="AR284" s="40"/>
      <c r="AS284" s="40"/>
      <c r="AT284" s="40"/>
      <c r="AU284" s="40"/>
      <c r="AV284" s="40"/>
      <c r="AW284" s="40"/>
      <c r="AX284" s="40"/>
      <c r="AY284" s="40"/>
      <c r="AZ284" s="40"/>
      <c r="BA284" s="40"/>
      <c r="BB284" s="40"/>
      <c r="BC284" s="40"/>
      <c r="BD284" s="40"/>
      <c r="BE284" s="40"/>
      <c r="BF284" s="40"/>
      <c r="BG284" s="40"/>
    </row>
    <row r="285" spans="4:59">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c r="AC285" s="40"/>
      <c r="AD285" s="40"/>
      <c r="AE285" s="40"/>
      <c r="AF285" s="40"/>
      <c r="AG285" s="40"/>
      <c r="AH285" s="40"/>
      <c r="AI285" s="40"/>
      <c r="AJ285" s="40"/>
      <c r="AK285" s="40"/>
      <c r="AL285" s="40"/>
      <c r="AM285" s="40"/>
      <c r="AN285" s="40"/>
      <c r="AO285" s="40"/>
      <c r="AP285" s="40"/>
      <c r="AQ285" s="40"/>
      <c r="AR285" s="40"/>
      <c r="AS285" s="40"/>
      <c r="AT285" s="40"/>
      <c r="AU285" s="40"/>
      <c r="AV285" s="40"/>
      <c r="AW285" s="40"/>
      <c r="AX285" s="40"/>
      <c r="AY285" s="40"/>
      <c r="AZ285" s="40"/>
      <c r="BA285" s="40"/>
      <c r="BB285" s="40"/>
      <c r="BC285" s="40"/>
      <c r="BD285" s="40"/>
      <c r="BE285" s="40"/>
      <c r="BF285" s="40"/>
      <c r="BG285" s="40"/>
    </row>
    <row r="286" spans="4:59">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c r="AC286" s="40"/>
      <c r="AD286" s="40"/>
      <c r="AE286" s="40"/>
      <c r="AF286" s="40"/>
      <c r="AG286" s="40"/>
      <c r="AH286" s="40"/>
      <c r="AI286" s="40"/>
      <c r="AJ286" s="40"/>
      <c r="AK286" s="40"/>
      <c r="AL286" s="40"/>
      <c r="AM286" s="40"/>
      <c r="AN286" s="40"/>
      <c r="AO286" s="40"/>
      <c r="AP286" s="40"/>
      <c r="AQ286" s="40"/>
      <c r="AR286" s="40"/>
      <c r="AS286" s="40"/>
      <c r="AT286" s="40"/>
      <c r="AU286" s="40"/>
      <c r="AV286" s="40"/>
      <c r="AW286" s="40"/>
      <c r="AX286" s="40"/>
      <c r="AY286" s="40"/>
      <c r="AZ286" s="40"/>
      <c r="BA286" s="40"/>
      <c r="BB286" s="40"/>
      <c r="BC286" s="40"/>
      <c r="BD286" s="40"/>
      <c r="BE286" s="40"/>
      <c r="BF286" s="40"/>
      <c r="BG286" s="40"/>
    </row>
    <row r="287" spans="4:59">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c r="AC287" s="40"/>
      <c r="AD287" s="40"/>
      <c r="AE287" s="40"/>
      <c r="AF287" s="40"/>
      <c r="AG287" s="40"/>
      <c r="AH287" s="40"/>
      <c r="AI287" s="40"/>
      <c r="AJ287" s="40"/>
      <c r="AK287" s="40"/>
      <c r="AL287" s="40"/>
      <c r="AM287" s="40"/>
      <c r="AN287" s="40"/>
      <c r="AO287" s="40"/>
      <c r="AP287" s="40"/>
      <c r="AQ287" s="40"/>
      <c r="AR287" s="40"/>
      <c r="AS287" s="40"/>
      <c r="AT287" s="40"/>
      <c r="AU287" s="40"/>
      <c r="AV287" s="40"/>
      <c r="AW287" s="40"/>
      <c r="AX287" s="40"/>
      <c r="AY287" s="40"/>
      <c r="AZ287" s="40"/>
      <c r="BA287" s="40"/>
      <c r="BB287" s="40"/>
      <c r="BC287" s="40"/>
      <c r="BD287" s="40"/>
      <c r="BE287" s="40"/>
      <c r="BF287" s="40"/>
      <c r="BG287" s="40"/>
    </row>
    <row r="288" spans="4:59">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c r="AC288" s="40"/>
      <c r="AD288" s="40"/>
      <c r="AE288" s="40"/>
      <c r="AF288" s="40"/>
      <c r="AG288" s="40"/>
      <c r="AH288" s="40"/>
      <c r="AI288" s="40"/>
      <c r="AJ288" s="40"/>
      <c r="AK288" s="40"/>
      <c r="AL288" s="40"/>
      <c r="AM288" s="40"/>
      <c r="AN288" s="40"/>
      <c r="AO288" s="40"/>
      <c r="AP288" s="40"/>
      <c r="AQ288" s="40"/>
      <c r="AR288" s="40"/>
      <c r="AS288" s="40"/>
      <c r="AT288" s="40"/>
      <c r="AU288" s="40"/>
      <c r="AV288" s="40"/>
      <c r="AW288" s="40"/>
      <c r="AX288" s="40"/>
      <c r="AY288" s="40"/>
      <c r="AZ288" s="40"/>
      <c r="BA288" s="40"/>
      <c r="BB288" s="40"/>
      <c r="BC288" s="40"/>
      <c r="BD288" s="40"/>
      <c r="BE288" s="40"/>
      <c r="BF288" s="40"/>
      <c r="BG288" s="40"/>
    </row>
    <row r="289" spans="4:59">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c r="AC289" s="40"/>
      <c r="AD289" s="40"/>
      <c r="AE289" s="40"/>
      <c r="AF289" s="40"/>
      <c r="AG289" s="40"/>
      <c r="AH289" s="40"/>
      <c r="AI289" s="40"/>
      <c r="AJ289" s="40"/>
      <c r="AK289" s="40"/>
      <c r="AL289" s="40"/>
      <c r="AM289" s="40"/>
      <c r="AN289" s="40"/>
      <c r="AO289" s="40"/>
      <c r="AP289" s="40"/>
      <c r="AQ289" s="40"/>
      <c r="AR289" s="40"/>
      <c r="AS289" s="40"/>
      <c r="AT289" s="40"/>
      <c r="AU289" s="40"/>
      <c r="AV289" s="40"/>
      <c r="AW289" s="40"/>
      <c r="AX289" s="40"/>
      <c r="AY289" s="40"/>
      <c r="AZ289" s="40"/>
      <c r="BA289" s="40"/>
      <c r="BB289" s="40"/>
      <c r="BC289" s="40"/>
      <c r="BD289" s="40"/>
      <c r="BE289" s="40"/>
      <c r="BF289" s="40"/>
      <c r="BG289" s="40"/>
    </row>
    <row r="290" spans="4:59">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c r="AC290" s="40"/>
      <c r="AD290" s="40"/>
      <c r="AE290" s="40"/>
      <c r="AF290" s="40"/>
      <c r="AG290" s="40"/>
      <c r="AH290" s="40"/>
      <c r="AI290" s="40"/>
      <c r="AJ290" s="40"/>
      <c r="AK290" s="40"/>
      <c r="AL290" s="40"/>
      <c r="AM290" s="40"/>
      <c r="AN290" s="40"/>
      <c r="AO290" s="40"/>
      <c r="AP290" s="40"/>
      <c r="AQ290" s="40"/>
      <c r="AR290" s="40"/>
      <c r="AS290" s="40"/>
      <c r="AT290" s="40"/>
      <c r="AU290" s="40"/>
      <c r="AV290" s="40"/>
      <c r="AW290" s="40"/>
      <c r="AX290" s="40"/>
      <c r="AY290" s="40"/>
      <c r="AZ290" s="40"/>
      <c r="BA290" s="40"/>
      <c r="BB290" s="40"/>
      <c r="BC290" s="40"/>
      <c r="BD290" s="40"/>
      <c r="BE290" s="40"/>
      <c r="BF290" s="40"/>
      <c r="BG290" s="40"/>
    </row>
    <row r="291" spans="4:59">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c r="AC291" s="40"/>
      <c r="AD291" s="40"/>
      <c r="AE291" s="40"/>
      <c r="AF291" s="40"/>
      <c r="AG291" s="40"/>
      <c r="AH291" s="40"/>
      <c r="AI291" s="40"/>
      <c r="AJ291" s="40"/>
      <c r="AK291" s="40"/>
      <c r="AL291" s="40"/>
      <c r="AM291" s="40"/>
      <c r="AN291" s="40"/>
      <c r="AO291" s="40"/>
      <c r="AP291" s="40"/>
      <c r="AQ291" s="40"/>
      <c r="AR291" s="40"/>
      <c r="AS291" s="40"/>
      <c r="AT291" s="40"/>
      <c r="AU291" s="40"/>
      <c r="AV291" s="40"/>
      <c r="AW291" s="40"/>
      <c r="AX291" s="40"/>
      <c r="AY291" s="40"/>
      <c r="AZ291" s="40"/>
      <c r="BA291" s="40"/>
      <c r="BB291" s="40"/>
      <c r="BC291" s="40"/>
      <c r="BD291" s="40"/>
      <c r="BE291" s="40"/>
      <c r="BF291" s="40"/>
      <c r="BG291" s="40"/>
    </row>
    <row r="292" spans="4:59">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c r="AC292" s="40"/>
      <c r="AD292" s="40"/>
      <c r="AE292" s="40"/>
      <c r="AF292" s="40"/>
      <c r="AG292" s="40"/>
      <c r="AH292" s="40"/>
      <c r="AI292" s="40"/>
      <c r="AJ292" s="40"/>
      <c r="AK292" s="40"/>
      <c r="AL292" s="40"/>
      <c r="AM292" s="40"/>
      <c r="AN292" s="40"/>
      <c r="AO292" s="40"/>
      <c r="AP292" s="40"/>
      <c r="AQ292" s="40"/>
      <c r="AR292" s="40"/>
      <c r="AS292" s="40"/>
      <c r="AT292" s="40"/>
      <c r="AU292" s="40"/>
      <c r="AV292" s="40"/>
      <c r="AW292" s="40"/>
      <c r="AX292" s="40"/>
      <c r="AY292" s="40"/>
      <c r="AZ292" s="40"/>
      <c r="BA292" s="40"/>
      <c r="BB292" s="40"/>
      <c r="BC292" s="40"/>
      <c r="BD292" s="40"/>
      <c r="BE292" s="40"/>
      <c r="BF292" s="40"/>
      <c r="BG292" s="40"/>
    </row>
    <row r="293" spans="4:59">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c r="AC293" s="40"/>
      <c r="AD293" s="40"/>
      <c r="AE293" s="40"/>
      <c r="AF293" s="40"/>
      <c r="AG293" s="40"/>
      <c r="AH293" s="40"/>
      <c r="AI293" s="40"/>
      <c r="AJ293" s="40"/>
      <c r="AK293" s="40"/>
      <c r="AL293" s="40"/>
      <c r="AM293" s="40"/>
      <c r="AN293" s="40"/>
      <c r="AO293" s="40"/>
      <c r="AP293" s="40"/>
      <c r="AQ293" s="40"/>
      <c r="AR293" s="40"/>
      <c r="AS293" s="40"/>
      <c r="AT293" s="40"/>
      <c r="AU293" s="40"/>
      <c r="AV293" s="40"/>
      <c r="AW293" s="40"/>
      <c r="AX293" s="40"/>
      <c r="AY293" s="40"/>
      <c r="AZ293" s="40"/>
      <c r="BA293" s="40"/>
      <c r="BB293" s="40"/>
      <c r="BC293" s="40"/>
      <c r="BD293" s="40"/>
      <c r="BE293" s="40"/>
      <c r="BF293" s="40"/>
      <c r="BG293" s="40"/>
    </row>
    <row r="294" spans="4:59">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c r="AC294" s="40"/>
      <c r="AD294" s="40"/>
      <c r="AE294" s="40"/>
      <c r="AF294" s="40"/>
      <c r="AG294" s="40"/>
      <c r="AH294" s="40"/>
      <c r="AI294" s="40"/>
      <c r="AJ294" s="40"/>
      <c r="AK294" s="40"/>
      <c r="AL294" s="40"/>
      <c r="AM294" s="40"/>
      <c r="AN294" s="40"/>
      <c r="AO294" s="40"/>
      <c r="AP294" s="40"/>
      <c r="AQ294" s="40"/>
      <c r="AR294" s="40"/>
      <c r="AS294" s="40"/>
      <c r="AT294" s="40"/>
      <c r="AU294" s="40"/>
      <c r="AV294" s="40"/>
      <c r="AW294" s="40"/>
      <c r="AX294" s="40"/>
      <c r="AY294" s="40"/>
      <c r="AZ294" s="40"/>
      <c r="BA294" s="40"/>
      <c r="BB294" s="40"/>
      <c r="BC294" s="40"/>
      <c r="BD294" s="40"/>
      <c r="BE294" s="40"/>
      <c r="BF294" s="40"/>
      <c r="BG294" s="40"/>
    </row>
    <row r="295" spans="4:59">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c r="AC295" s="40"/>
      <c r="AD295" s="40"/>
      <c r="AE295" s="40"/>
      <c r="AF295" s="40"/>
      <c r="AG295" s="40"/>
      <c r="AH295" s="40"/>
      <c r="AI295" s="40"/>
      <c r="AJ295" s="40"/>
      <c r="AK295" s="40"/>
      <c r="AL295" s="40"/>
      <c r="AM295" s="40"/>
      <c r="AN295" s="40"/>
      <c r="AO295" s="40"/>
      <c r="AP295" s="40"/>
      <c r="AQ295" s="40"/>
      <c r="AR295" s="40"/>
      <c r="AS295" s="40"/>
      <c r="AT295" s="40"/>
      <c r="AU295" s="40"/>
      <c r="AV295" s="40"/>
      <c r="AW295" s="40"/>
      <c r="AX295" s="40"/>
      <c r="AY295" s="40"/>
      <c r="AZ295" s="40"/>
      <c r="BA295" s="40"/>
      <c r="BB295" s="40"/>
      <c r="BC295" s="40"/>
      <c r="BD295" s="40"/>
      <c r="BE295" s="40"/>
      <c r="BF295" s="40"/>
      <c r="BG295" s="40"/>
    </row>
    <row r="296" spans="4:59">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c r="AC296" s="40"/>
      <c r="AD296" s="40"/>
      <c r="AE296" s="40"/>
      <c r="AF296" s="40"/>
      <c r="AG296" s="40"/>
      <c r="AH296" s="40"/>
      <c r="AI296" s="40"/>
      <c r="AJ296" s="40"/>
      <c r="AK296" s="40"/>
      <c r="AL296" s="40"/>
      <c r="AM296" s="40"/>
      <c r="AN296" s="40"/>
      <c r="AO296" s="40"/>
      <c r="AP296" s="40"/>
      <c r="AQ296" s="40"/>
      <c r="AR296" s="40"/>
      <c r="AS296" s="40"/>
      <c r="AT296" s="40"/>
      <c r="AU296" s="40"/>
      <c r="AV296" s="40"/>
      <c r="AW296" s="40"/>
      <c r="AX296" s="40"/>
      <c r="AY296" s="40"/>
      <c r="AZ296" s="40"/>
      <c r="BA296" s="40"/>
      <c r="BB296" s="40"/>
      <c r="BC296" s="40"/>
      <c r="BD296" s="40"/>
      <c r="BE296" s="40"/>
      <c r="BF296" s="40"/>
      <c r="BG296" s="40"/>
    </row>
    <row r="297" spans="4:59">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c r="AC297" s="40"/>
      <c r="AD297" s="40"/>
      <c r="AE297" s="40"/>
      <c r="AF297" s="40"/>
      <c r="AG297" s="40"/>
      <c r="AH297" s="40"/>
      <c r="AI297" s="40"/>
      <c r="AJ297" s="40"/>
      <c r="AK297" s="40"/>
      <c r="AL297" s="40"/>
      <c r="AM297" s="40"/>
      <c r="AN297" s="40"/>
      <c r="AO297" s="40"/>
      <c r="AP297" s="40"/>
      <c r="AQ297" s="40"/>
      <c r="AR297" s="40"/>
      <c r="AS297" s="40"/>
      <c r="AT297" s="40"/>
      <c r="AU297" s="40"/>
      <c r="AV297" s="40"/>
      <c r="AW297" s="40"/>
      <c r="AX297" s="40"/>
      <c r="AY297" s="40"/>
      <c r="AZ297" s="40"/>
      <c r="BA297" s="40"/>
      <c r="BB297" s="40"/>
      <c r="BC297" s="40"/>
      <c r="BD297" s="40"/>
      <c r="BE297" s="40"/>
      <c r="BF297" s="40"/>
      <c r="BG297" s="40"/>
    </row>
    <row r="298" spans="4:59">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c r="AC298" s="40"/>
      <c r="AD298" s="40"/>
      <c r="AE298" s="40"/>
      <c r="AF298" s="40"/>
      <c r="AG298" s="40"/>
      <c r="AH298" s="40"/>
      <c r="AI298" s="40"/>
      <c r="AJ298" s="40"/>
      <c r="AK298" s="40"/>
      <c r="AL298" s="40"/>
      <c r="AM298" s="40"/>
      <c r="AN298" s="40"/>
      <c r="AO298" s="40"/>
      <c r="AP298" s="40"/>
      <c r="AQ298" s="40"/>
      <c r="AR298" s="40"/>
      <c r="AS298" s="40"/>
      <c r="AT298" s="40"/>
      <c r="AU298" s="40"/>
      <c r="AV298" s="40"/>
      <c r="AW298" s="40"/>
      <c r="AX298" s="40"/>
      <c r="AY298" s="40"/>
      <c r="AZ298" s="40"/>
      <c r="BA298" s="40"/>
      <c r="BB298" s="40"/>
      <c r="BC298" s="40"/>
      <c r="BD298" s="40"/>
      <c r="BE298" s="40"/>
      <c r="BF298" s="40"/>
      <c r="BG298" s="40"/>
    </row>
    <row r="299" spans="4:59">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c r="AC299" s="40"/>
      <c r="AD299" s="40"/>
      <c r="AE299" s="40"/>
      <c r="AF299" s="40"/>
      <c r="AG299" s="40"/>
      <c r="AH299" s="40"/>
      <c r="AI299" s="40"/>
      <c r="AJ299" s="40"/>
      <c r="AK299" s="40"/>
      <c r="AL299" s="40"/>
      <c r="AM299" s="40"/>
      <c r="AN299" s="40"/>
      <c r="AO299" s="40"/>
      <c r="AP299" s="40"/>
      <c r="AQ299" s="40"/>
      <c r="AR299" s="40"/>
      <c r="AS299" s="40"/>
      <c r="AT299" s="40"/>
      <c r="AU299" s="40"/>
      <c r="AV299" s="40"/>
      <c r="AW299" s="40"/>
      <c r="AX299" s="40"/>
      <c r="AY299" s="40"/>
      <c r="AZ299" s="40"/>
      <c r="BA299" s="40"/>
      <c r="BB299" s="40"/>
      <c r="BC299" s="40"/>
      <c r="BD299" s="40"/>
      <c r="BE299" s="40"/>
      <c r="BF299" s="40"/>
      <c r="BG299" s="40"/>
    </row>
    <row r="300" spans="4:59">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c r="AC300" s="40"/>
      <c r="AD300" s="40"/>
      <c r="AE300" s="40"/>
      <c r="AF300" s="40"/>
      <c r="AG300" s="40"/>
      <c r="AH300" s="40"/>
      <c r="AI300" s="40"/>
      <c r="AJ300" s="40"/>
      <c r="AK300" s="40"/>
      <c r="AL300" s="40"/>
      <c r="AM300" s="40"/>
      <c r="AN300" s="40"/>
      <c r="AO300" s="40"/>
      <c r="AP300" s="40"/>
      <c r="AQ300" s="40"/>
      <c r="AR300" s="40"/>
      <c r="AS300" s="40"/>
      <c r="AT300" s="40"/>
      <c r="AU300" s="40"/>
      <c r="AV300" s="40"/>
      <c r="AW300" s="40"/>
      <c r="AX300" s="40"/>
      <c r="AY300" s="40"/>
      <c r="AZ300" s="40"/>
      <c r="BA300" s="40"/>
      <c r="BB300" s="40"/>
      <c r="BC300" s="40"/>
      <c r="BD300" s="40"/>
      <c r="BE300" s="40"/>
      <c r="BF300" s="40"/>
      <c r="BG300" s="40"/>
    </row>
    <row r="301" spans="4:59">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c r="AC301" s="40"/>
      <c r="AD301" s="40"/>
      <c r="AE301" s="40"/>
      <c r="AF301" s="40"/>
      <c r="AG301" s="40"/>
      <c r="AH301" s="40"/>
      <c r="AI301" s="40"/>
      <c r="AJ301" s="40"/>
      <c r="AK301" s="40"/>
      <c r="AL301" s="40"/>
      <c r="AM301" s="40"/>
      <c r="AN301" s="40"/>
      <c r="AO301" s="40"/>
      <c r="AP301" s="40"/>
      <c r="AQ301" s="40"/>
      <c r="AR301" s="40"/>
      <c r="AS301" s="40"/>
      <c r="AT301" s="40"/>
      <c r="AU301" s="40"/>
      <c r="AV301" s="40"/>
      <c r="AW301" s="40"/>
      <c r="AX301" s="40"/>
      <c r="AY301" s="40"/>
      <c r="AZ301" s="40"/>
      <c r="BA301" s="40"/>
      <c r="BB301" s="40"/>
      <c r="BC301" s="40"/>
      <c r="BD301" s="40"/>
      <c r="BE301" s="40"/>
      <c r="BF301" s="40"/>
      <c r="BG301" s="40"/>
    </row>
    <row r="302" spans="4:59">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c r="AC302" s="40"/>
      <c r="AD302" s="40"/>
      <c r="AE302" s="40"/>
      <c r="AF302" s="40"/>
      <c r="AG302" s="40"/>
      <c r="AH302" s="40"/>
      <c r="AI302" s="40"/>
      <c r="AJ302" s="40"/>
      <c r="AK302" s="40"/>
      <c r="AL302" s="40"/>
      <c r="AM302" s="40"/>
      <c r="AN302" s="40"/>
      <c r="AO302" s="40"/>
      <c r="AP302" s="40"/>
      <c r="AQ302" s="40"/>
      <c r="AR302" s="40"/>
      <c r="AS302" s="40"/>
      <c r="AT302" s="40"/>
      <c r="AU302" s="40"/>
      <c r="AV302" s="40"/>
      <c r="AW302" s="40"/>
      <c r="AX302" s="40"/>
      <c r="AY302" s="40"/>
      <c r="AZ302" s="40"/>
      <c r="BA302" s="40"/>
      <c r="BB302" s="40"/>
      <c r="BC302" s="40"/>
      <c r="BD302" s="40"/>
      <c r="BE302" s="40"/>
      <c r="BF302" s="40"/>
      <c r="BG302" s="40"/>
    </row>
    <row r="303" spans="4:59">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c r="AC303" s="40"/>
      <c r="AD303" s="40"/>
      <c r="AE303" s="40"/>
      <c r="AF303" s="40"/>
      <c r="AG303" s="40"/>
      <c r="AH303" s="40"/>
      <c r="AI303" s="40"/>
      <c r="AJ303" s="40"/>
      <c r="AK303" s="40"/>
      <c r="AL303" s="40"/>
      <c r="AM303" s="40"/>
      <c r="AN303" s="40"/>
      <c r="AO303" s="40"/>
      <c r="AP303" s="40"/>
      <c r="AQ303" s="40"/>
      <c r="AR303" s="40"/>
      <c r="AS303" s="40"/>
      <c r="AT303" s="40"/>
      <c r="AU303" s="40"/>
      <c r="AV303" s="40"/>
      <c r="AW303" s="40"/>
      <c r="AX303" s="40"/>
      <c r="AY303" s="40"/>
      <c r="AZ303" s="40"/>
      <c r="BA303" s="40"/>
      <c r="BB303" s="40"/>
      <c r="BC303" s="40"/>
      <c r="BD303" s="40"/>
      <c r="BE303" s="40"/>
      <c r="BF303" s="40"/>
      <c r="BG303" s="40"/>
    </row>
    <row r="304" spans="4:59">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c r="AC304" s="40"/>
      <c r="AD304" s="40"/>
      <c r="AE304" s="40"/>
      <c r="AF304" s="40"/>
      <c r="AG304" s="40"/>
      <c r="AH304" s="40"/>
      <c r="AI304" s="40"/>
      <c r="AJ304" s="40"/>
      <c r="AK304" s="40"/>
      <c r="AL304" s="40"/>
      <c r="AM304" s="40"/>
      <c r="AN304" s="40"/>
      <c r="AO304" s="40"/>
      <c r="AP304" s="40"/>
      <c r="AQ304" s="40"/>
      <c r="AR304" s="40"/>
      <c r="AS304" s="40"/>
      <c r="AT304" s="40"/>
      <c r="AU304" s="40"/>
      <c r="AV304" s="40"/>
      <c r="AW304" s="40"/>
      <c r="AX304" s="40"/>
      <c r="AY304" s="40"/>
      <c r="AZ304" s="40"/>
      <c r="BA304" s="40"/>
      <c r="BB304" s="40"/>
      <c r="BC304" s="40"/>
      <c r="BD304" s="40"/>
      <c r="BE304" s="40"/>
      <c r="BF304" s="40"/>
      <c r="BG304" s="40"/>
    </row>
    <row r="305" spans="4:59">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c r="AC305" s="40"/>
      <c r="AD305" s="40"/>
      <c r="AE305" s="40"/>
      <c r="AF305" s="40"/>
      <c r="AG305" s="40"/>
      <c r="AH305" s="40"/>
      <c r="AI305" s="40"/>
      <c r="AJ305" s="40"/>
      <c r="AK305" s="40"/>
      <c r="AL305" s="40"/>
      <c r="AM305" s="40"/>
      <c r="AN305" s="40"/>
      <c r="AO305" s="40"/>
      <c r="AP305" s="40"/>
      <c r="AQ305" s="40"/>
      <c r="AR305" s="40"/>
      <c r="AS305" s="40"/>
      <c r="AT305" s="40"/>
      <c r="AU305" s="40"/>
      <c r="AV305" s="40"/>
      <c r="AW305" s="40"/>
      <c r="AX305" s="40"/>
      <c r="AY305" s="40"/>
      <c r="AZ305" s="40"/>
      <c r="BA305" s="40"/>
      <c r="BB305" s="40"/>
      <c r="BC305" s="40"/>
      <c r="BD305" s="40"/>
      <c r="BE305" s="40"/>
      <c r="BF305" s="40"/>
      <c r="BG305" s="40"/>
    </row>
    <row r="306" spans="4:59">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c r="AC306" s="40"/>
      <c r="AD306" s="40"/>
      <c r="AE306" s="40"/>
      <c r="AF306" s="40"/>
      <c r="AG306" s="40"/>
      <c r="AH306" s="40"/>
      <c r="AI306" s="40"/>
      <c r="AJ306" s="40"/>
      <c r="AK306" s="40"/>
      <c r="AL306" s="40"/>
      <c r="AM306" s="40"/>
      <c r="AN306" s="40"/>
      <c r="AO306" s="40"/>
      <c r="AP306" s="40"/>
      <c r="AQ306" s="40"/>
      <c r="AR306" s="40"/>
      <c r="AS306" s="40"/>
      <c r="AT306" s="40"/>
      <c r="AU306" s="40"/>
      <c r="AV306" s="40"/>
      <c r="AW306" s="40"/>
      <c r="AX306" s="40"/>
      <c r="AY306" s="40"/>
      <c r="AZ306" s="40"/>
      <c r="BA306" s="40"/>
      <c r="BB306" s="40"/>
      <c r="BC306" s="40"/>
      <c r="BD306" s="40"/>
      <c r="BE306" s="40"/>
      <c r="BF306" s="40"/>
      <c r="BG306" s="40"/>
    </row>
  </sheetData>
  <mergeCells count="15">
    <mergeCell ref="A1:M1"/>
    <mergeCell ref="N1:W1"/>
    <mergeCell ref="A2:M2"/>
    <mergeCell ref="N2:W2"/>
    <mergeCell ref="A3:M3"/>
    <mergeCell ref="N3:W3"/>
    <mergeCell ref="E10:M11"/>
    <mergeCell ref="N10:X11"/>
    <mergeCell ref="A5:M5"/>
    <mergeCell ref="N5:W5"/>
    <mergeCell ref="A6:M6"/>
    <mergeCell ref="N6:W6"/>
    <mergeCell ref="A7:M7"/>
    <mergeCell ref="A8:M8"/>
    <mergeCell ref="N8:W8"/>
  </mergeCells>
  <printOptions horizontalCentered="1"/>
  <pageMargins left="0.39370078740157483" right="0.39370078740157483" top="0.78740157480314965" bottom="0.78740157480314965" header="0.51181102362204722" footer="0.51181102362204722"/>
  <pageSetup paperSize="9" scale="59" fitToHeight="2" orientation="portrait" r:id="rId1"/>
  <headerFooter alignWithMargins="0">
    <oddFooter>&amp;L&amp;"MetaNormalLF-Roman,Standard"&amp;11© Statistisches Bundesamt, Wiesbaden 2009
Vervielfältigung und Verbreitung, auch auszugsweise, mit Quellenangabe gestattet.&amp;R&amp;"MetaNormalLF-Roman,Standard"&amp;11Seite &amp;P von 6</oddFooter>
  </headerFooter>
  <rowBreaks count="2" manualBreakCount="2">
    <brk id="63" max="16383" man="1"/>
    <brk id="114" max="16383" man="1"/>
  </rowBreaks>
  <colBreaks count="1" manualBreakCount="1">
    <brk id="13" max="1048575" man="1"/>
  </colBreaks>
  <drawing r:id="rId2"/>
  <legacyDrawing r:id="rId3"/>
  <controls>
    <mc:AlternateContent xmlns:mc="http://schemas.openxmlformats.org/markup-compatibility/2006">
      <mc:Choice Requires="x14">
        <control shapeId="6145" r:id="rId4" name="ScrollBar1">
          <controlPr defaultSize="0" autoLine="0" linkedCell="AB13" r:id="rId5">
            <anchor moveWithCells="1">
              <from>
                <xdr:col>27</xdr:col>
                <xdr:colOff>238125</xdr:colOff>
                <xdr:row>7</xdr:row>
                <xdr:rowOff>123825</xdr:rowOff>
              </from>
              <to>
                <xdr:col>38</xdr:col>
                <xdr:colOff>142875</xdr:colOff>
                <xdr:row>8</xdr:row>
                <xdr:rowOff>180975</xdr:rowOff>
              </to>
            </anchor>
          </controlPr>
        </control>
      </mc:Choice>
      <mc:Fallback>
        <control shapeId="6145" r:id="rId4" name="ScrollBar1"/>
      </mc:Fallback>
    </mc:AlternateContent>
  </control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C5DE1-32D8-4907-B080-D2A707E233AA}">
  <sheetPr codeName="Tabelle7"/>
  <dimension ref="A2:X13"/>
  <sheetViews>
    <sheetView workbookViewId="0">
      <selection activeCell="I6" sqref="I6"/>
    </sheetView>
  </sheetViews>
  <sheetFormatPr baseColWidth="10" defaultRowHeight="14.25"/>
  <cols>
    <col min="1" max="1" width="2.5" customWidth="1"/>
    <col min="2" max="2" width="40.625" customWidth="1"/>
    <col min="3" max="3" width="7.625" customWidth="1"/>
    <col min="4" max="4" width="2.25" customWidth="1"/>
    <col min="5" max="5" width="7.625" customWidth="1"/>
    <col min="6" max="6" width="2.25" customWidth="1"/>
    <col min="7" max="7" width="7.625" customWidth="1"/>
    <col min="8" max="8" width="2.25" customWidth="1"/>
    <col min="9" max="9" width="7.625" customWidth="1"/>
    <col min="10" max="10" width="2.25" customWidth="1"/>
    <col min="11" max="11" width="7.625" customWidth="1"/>
    <col min="12" max="12" width="2.25" customWidth="1"/>
    <col min="13" max="13" width="7.625" customWidth="1"/>
    <col min="14" max="14" width="2.25" customWidth="1"/>
    <col min="15" max="15" width="7.625" customWidth="1"/>
    <col min="16" max="16" width="2.25" customWidth="1"/>
    <col min="17" max="17" width="7.625" customWidth="1"/>
    <col min="18" max="18" width="2.25" customWidth="1"/>
    <col min="19" max="19" width="7.625" customWidth="1"/>
    <col min="20" max="20" width="2.25" customWidth="1"/>
    <col min="21" max="21" width="7.625" customWidth="1"/>
    <col min="22" max="22" width="2.25" customWidth="1"/>
    <col min="23" max="23" width="7.625" customWidth="1"/>
    <col min="24" max="24" width="2.25" customWidth="1"/>
  </cols>
  <sheetData>
    <row r="2" spans="1:24" ht="22.5" customHeight="1">
      <c r="A2" s="43"/>
      <c r="B2" s="184" t="s">
        <v>76</v>
      </c>
      <c r="C2" s="184"/>
      <c r="D2" s="184"/>
      <c r="E2" s="184"/>
      <c r="F2" s="184"/>
      <c r="G2" s="184"/>
      <c r="H2" s="184"/>
      <c r="I2" s="184"/>
      <c r="J2" s="184"/>
      <c r="K2" s="184"/>
      <c r="L2" s="184"/>
      <c r="M2" s="184"/>
      <c r="N2" s="184"/>
      <c r="O2" s="184"/>
      <c r="P2" s="184"/>
      <c r="Q2" s="184"/>
      <c r="R2" s="184"/>
      <c r="S2" s="184"/>
      <c r="T2" s="184"/>
      <c r="U2" s="184"/>
      <c r="V2" s="184"/>
      <c r="W2" s="184"/>
      <c r="X2" s="184"/>
    </row>
    <row r="3" spans="1:24" ht="38.1" customHeight="1">
      <c r="A3" s="44"/>
      <c r="B3" s="45"/>
      <c r="C3" s="46"/>
      <c r="D3" s="47"/>
      <c r="E3" s="185" t="s">
        <v>77</v>
      </c>
      <c r="F3" s="185"/>
      <c r="G3" s="185"/>
      <c r="H3" s="185"/>
      <c r="I3" s="185"/>
      <c r="J3" s="185"/>
      <c r="K3" s="185"/>
      <c r="L3" s="185"/>
      <c r="M3" s="185"/>
      <c r="N3" s="185"/>
      <c r="O3" s="185"/>
      <c r="P3" s="185"/>
      <c r="Q3" s="185"/>
      <c r="R3" s="185"/>
      <c r="S3" s="185"/>
      <c r="T3" s="185"/>
      <c r="U3" s="185"/>
      <c r="V3" s="185"/>
      <c r="W3" s="185"/>
      <c r="X3" s="48"/>
    </row>
    <row r="4" spans="1:24" ht="38.1" customHeight="1">
      <c r="A4" s="49" t="s">
        <v>78</v>
      </c>
      <c r="B4" s="50" t="s">
        <v>79</v>
      </c>
      <c r="C4" s="186" t="s">
        <v>80</v>
      </c>
      <c r="D4" s="45"/>
      <c r="E4" s="188" t="s">
        <v>81</v>
      </c>
      <c r="F4" s="189"/>
      <c r="G4" s="190"/>
      <c r="H4" s="190"/>
      <c r="I4" s="190"/>
      <c r="J4" s="190"/>
      <c r="K4" s="190"/>
      <c r="L4" s="190"/>
      <c r="M4" s="190"/>
      <c r="N4" s="190"/>
      <c r="O4" s="190"/>
      <c r="P4" s="190"/>
      <c r="Q4" s="190"/>
      <c r="R4" s="190"/>
      <c r="S4" s="190"/>
      <c r="T4" s="190"/>
      <c r="U4" s="190"/>
      <c r="V4" s="190"/>
      <c r="W4" s="191"/>
      <c r="X4" s="48"/>
    </row>
    <row r="5" spans="1:24" ht="38.1" customHeight="1">
      <c r="A5" s="44"/>
      <c r="B5" s="51"/>
      <c r="C5" s="187"/>
      <c r="D5" s="52"/>
      <c r="E5" s="53" t="s">
        <v>82</v>
      </c>
      <c r="F5" s="53"/>
      <c r="G5" s="53" t="s">
        <v>83</v>
      </c>
      <c r="H5" s="53"/>
      <c r="I5" s="53" t="s">
        <v>84</v>
      </c>
      <c r="J5" s="53"/>
      <c r="K5" s="53" t="s">
        <v>85</v>
      </c>
      <c r="L5" s="53"/>
      <c r="M5" s="53" t="s">
        <v>86</v>
      </c>
      <c r="N5" s="53"/>
      <c r="O5" s="53" t="s">
        <v>87</v>
      </c>
      <c r="P5" s="53"/>
      <c r="Q5" s="53" t="s">
        <v>88</v>
      </c>
      <c r="R5" s="53"/>
      <c r="S5" s="53" t="s">
        <v>89</v>
      </c>
      <c r="T5" s="53"/>
      <c r="U5" s="53" t="s">
        <v>89</v>
      </c>
      <c r="V5" s="53"/>
      <c r="W5" s="53" t="s">
        <v>89</v>
      </c>
      <c r="X5" s="48"/>
    </row>
    <row r="6" spans="1:24" ht="38.1" customHeight="1">
      <c r="A6" s="44"/>
      <c r="B6" s="54" t="s">
        <v>91</v>
      </c>
      <c r="C6" s="55" t="s">
        <v>90</v>
      </c>
      <c r="D6" s="56"/>
      <c r="E6" s="57" t="s">
        <v>90</v>
      </c>
      <c r="F6" s="56"/>
      <c r="G6" s="57" t="s">
        <v>90</v>
      </c>
      <c r="H6" s="56"/>
      <c r="I6" s="57" t="s">
        <v>92</v>
      </c>
      <c r="J6" s="56"/>
      <c r="K6" s="57"/>
      <c r="L6" s="56"/>
      <c r="M6" s="57"/>
      <c r="N6" s="56"/>
      <c r="O6" s="57"/>
      <c r="P6" s="56"/>
      <c r="Q6" s="57" t="s">
        <v>90</v>
      </c>
      <c r="R6" s="56"/>
      <c r="S6" s="58"/>
      <c r="T6" s="56"/>
      <c r="U6" s="58"/>
      <c r="V6" s="56"/>
      <c r="W6" s="58"/>
      <c r="X6" s="48"/>
    </row>
    <row r="7" spans="1:24" ht="38.1" customHeight="1">
      <c r="A7" s="44"/>
      <c r="B7" s="54" t="s">
        <v>93</v>
      </c>
      <c r="C7" s="55" t="s">
        <v>90</v>
      </c>
      <c r="D7" s="56"/>
      <c r="E7" s="57"/>
      <c r="F7" s="56"/>
      <c r="G7" s="57" t="s">
        <v>92</v>
      </c>
      <c r="H7" s="56"/>
      <c r="I7" s="57"/>
      <c r="J7" s="56"/>
      <c r="K7" s="57" t="s">
        <v>90</v>
      </c>
      <c r="L7" s="56"/>
      <c r="M7" s="57"/>
      <c r="N7" s="56"/>
      <c r="O7" s="57"/>
      <c r="P7" s="56"/>
      <c r="Q7" s="57"/>
      <c r="R7" s="56"/>
      <c r="S7" s="58"/>
      <c r="T7" s="56"/>
      <c r="U7" s="58"/>
      <c r="V7" s="56"/>
      <c r="W7" s="58"/>
      <c r="X7" s="48"/>
    </row>
    <row r="8" spans="1:24" ht="38.1" customHeight="1">
      <c r="A8" s="44"/>
      <c r="B8" s="54" t="s">
        <v>94</v>
      </c>
      <c r="C8" s="55" t="s">
        <v>90</v>
      </c>
      <c r="D8" s="56"/>
      <c r="E8" s="57"/>
      <c r="F8" s="56"/>
      <c r="G8" s="57" t="s">
        <v>92</v>
      </c>
      <c r="H8" s="56"/>
      <c r="I8" s="57"/>
      <c r="J8" s="56"/>
      <c r="K8" s="57" t="s">
        <v>90</v>
      </c>
      <c r="L8" s="56"/>
      <c r="M8" s="57" t="s">
        <v>90</v>
      </c>
      <c r="N8" s="56"/>
      <c r="O8" s="57" t="s">
        <v>90</v>
      </c>
      <c r="P8" s="56"/>
      <c r="Q8" s="57" t="s">
        <v>90</v>
      </c>
      <c r="R8" s="56"/>
      <c r="S8" s="58"/>
      <c r="T8" s="56"/>
      <c r="U8" s="58"/>
      <c r="V8" s="56"/>
      <c r="W8" s="58"/>
      <c r="X8" s="48"/>
    </row>
    <row r="9" spans="1:24" ht="38.1" customHeight="1">
      <c r="A9" s="44"/>
      <c r="B9" s="54" t="s">
        <v>95</v>
      </c>
      <c r="C9" s="55" t="s">
        <v>90</v>
      </c>
      <c r="D9" s="56"/>
      <c r="E9" s="57"/>
      <c r="F9" s="56"/>
      <c r="G9" s="57" t="s">
        <v>92</v>
      </c>
      <c r="H9" s="56"/>
      <c r="I9" s="57" t="s">
        <v>90</v>
      </c>
      <c r="J9" s="56"/>
      <c r="K9" s="57" t="s">
        <v>90</v>
      </c>
      <c r="L9" s="56"/>
      <c r="M9" s="57"/>
      <c r="N9" s="56"/>
      <c r="O9" s="57"/>
      <c r="P9" s="56"/>
      <c r="Q9" s="57"/>
      <c r="R9" s="56"/>
      <c r="S9" s="58"/>
      <c r="T9" s="56"/>
      <c r="U9" s="58"/>
      <c r="V9" s="56"/>
      <c r="W9" s="58"/>
      <c r="X9" s="48"/>
    </row>
    <row r="10" spans="1:24" ht="38.1" customHeight="1">
      <c r="A10" s="44"/>
      <c r="B10" s="59" t="s">
        <v>96</v>
      </c>
      <c r="C10" s="60" t="s">
        <v>90</v>
      </c>
      <c r="D10" s="56"/>
      <c r="E10" s="61"/>
      <c r="F10" s="56"/>
      <c r="G10" s="61" t="s">
        <v>90</v>
      </c>
      <c r="H10" s="56"/>
      <c r="I10" s="61"/>
      <c r="J10" s="56"/>
      <c r="K10" s="61"/>
      <c r="L10" s="56"/>
      <c r="M10" s="61"/>
      <c r="N10" s="56"/>
      <c r="O10" s="61"/>
      <c r="P10" s="56"/>
      <c r="Q10" s="61"/>
      <c r="R10" s="56"/>
      <c r="S10" s="58"/>
      <c r="T10" s="56"/>
      <c r="U10" s="58"/>
      <c r="V10" s="56"/>
      <c r="W10" s="58"/>
      <c r="X10" s="48"/>
    </row>
    <row r="11" spans="1:24" ht="38.1" customHeight="1">
      <c r="A11" s="44"/>
      <c r="B11" s="62"/>
      <c r="C11" s="52"/>
      <c r="D11" s="52"/>
      <c r="E11" s="52"/>
      <c r="F11" s="52"/>
      <c r="G11" s="52"/>
      <c r="H11" s="48"/>
      <c r="I11" s="52"/>
      <c r="J11" s="48"/>
      <c r="K11" s="52"/>
      <c r="L11" s="48"/>
      <c r="M11" s="52"/>
      <c r="N11" s="48"/>
      <c r="O11" s="52"/>
      <c r="P11" s="48"/>
      <c r="Q11" s="52"/>
      <c r="R11" s="48"/>
      <c r="S11" s="52"/>
      <c r="T11" s="48"/>
      <c r="U11" s="52"/>
      <c r="V11" s="48"/>
      <c r="W11" s="52"/>
      <c r="X11" s="48"/>
    </row>
    <row r="12" spans="1:24" ht="38.1" customHeight="1">
      <c r="A12" s="63"/>
      <c r="B12" s="45" t="s">
        <v>97</v>
      </c>
      <c r="C12" s="192"/>
      <c r="D12" s="193"/>
      <c r="E12" s="193"/>
      <c r="F12" s="193"/>
      <c r="G12" s="193"/>
      <c r="H12" s="193"/>
      <c r="I12" s="193"/>
      <c r="J12" s="193"/>
      <c r="K12" s="193"/>
      <c r="L12" s="193"/>
      <c r="M12" s="193"/>
      <c r="N12" s="193"/>
      <c r="O12" s="193"/>
      <c r="P12" s="193"/>
      <c r="Q12" s="193"/>
      <c r="R12" s="193"/>
      <c r="S12" s="193"/>
      <c r="T12" s="193"/>
      <c r="U12" s="193"/>
      <c r="V12" s="193"/>
      <c r="W12" s="194"/>
      <c r="X12" s="64"/>
    </row>
    <row r="13" spans="1:24">
      <c r="A13" s="63"/>
      <c r="B13" s="45"/>
      <c r="C13" s="45"/>
      <c r="D13" s="45"/>
      <c r="E13" s="45"/>
      <c r="F13" s="45"/>
      <c r="G13" s="45"/>
      <c r="H13" s="45"/>
      <c r="I13" s="45"/>
      <c r="J13" s="45"/>
      <c r="K13" s="45"/>
      <c r="L13" s="45"/>
      <c r="M13" s="45"/>
      <c r="N13" s="45"/>
      <c r="O13" s="45"/>
      <c r="P13" s="45"/>
      <c r="Q13" s="45"/>
      <c r="R13" s="45"/>
      <c r="S13" s="45"/>
      <c r="T13" s="45"/>
      <c r="U13" s="45"/>
      <c r="V13" s="45"/>
      <c r="W13" s="45"/>
      <c r="X13" s="64"/>
    </row>
  </sheetData>
  <mergeCells count="5">
    <mergeCell ref="B2:X2"/>
    <mergeCell ref="E3:W3"/>
    <mergeCell ref="C4:C5"/>
    <mergeCell ref="E4:W4"/>
    <mergeCell ref="C12:W12"/>
  </mergeCells>
  <conditionalFormatting sqref="C6:C10 E6:E10 G6:G10 I6:I10 K6:K10 M6:M10 O6:O10 Q6:Q10">
    <cfRule type="cellIs" dxfId="48" priority="1" operator="equal">
      <formula>"keine Angabe"</formula>
    </cfRule>
  </conditionalFormatting>
  <dataValidations count="1">
    <dataValidation type="list" allowBlank="1" showInputMessage="1" showErrorMessage="1" sqref="C6:C10 E6:E10 G6:G10 I6:I10 Q6:Q10 M6:M10 O6:O10 K6:K10" xr:uid="{BB9B309B-ADAB-485C-A431-7BE761FDF113}">
      <formula1>"keine Angabe,x"</formula1>
    </dataValidation>
  </dataValidations>
  <pageMargins left="0.7" right="0.7" top="0.78740157499999996" bottom="0.78740157499999996"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A16CD-EE9D-4BE6-B0FB-898B9707E018}">
  <sheetPr codeName="Tabelle8"/>
  <dimension ref="A1:K42"/>
  <sheetViews>
    <sheetView topLeftCell="B1" zoomScale="90" zoomScaleNormal="90" workbookViewId="0">
      <selection activeCell="B24" sqref="B24"/>
    </sheetView>
  </sheetViews>
  <sheetFormatPr baseColWidth="10" defaultRowHeight="14.25"/>
  <cols>
    <col min="2" max="2" width="14.875" customWidth="1"/>
  </cols>
  <sheetData>
    <row r="1" spans="1:11">
      <c r="A1" t="s">
        <v>98</v>
      </c>
      <c r="B1" t="s">
        <v>99</v>
      </c>
      <c r="D1" t="s">
        <v>100</v>
      </c>
      <c r="F1" t="s">
        <v>101</v>
      </c>
      <c r="G1" t="s">
        <v>102</v>
      </c>
      <c r="H1" t="s">
        <v>103</v>
      </c>
      <c r="I1" t="s">
        <v>104</v>
      </c>
      <c r="J1" t="s">
        <v>105</v>
      </c>
      <c r="K1" t="s">
        <v>106</v>
      </c>
    </row>
    <row r="2" spans="1:11">
      <c r="A2" t="s">
        <v>107</v>
      </c>
      <c r="B2" s="65">
        <f t="shared" ref="B2:B40" ca="1" si="0">RANDBETWEEN(10000,800000)</f>
        <v>546095</v>
      </c>
      <c r="D2">
        <f ca="1">LARGE(B:B,ROW()-1)</f>
        <v>788613</v>
      </c>
      <c r="E2">
        <f ca="1">MATCH(D2,$B$2:$B$40,0)</f>
        <v>27</v>
      </c>
      <c r="F2" t="str">
        <f ca="1">INDEX($A$2:$A$40,E2)</f>
        <v>Limonade</v>
      </c>
      <c r="G2" s="66">
        <f ca="1">D2/$D$42</f>
        <v>4.2653907700974963E-2</v>
      </c>
      <c r="H2" s="67">
        <f ca="1">G2</f>
        <v>4.2653907700974963E-2</v>
      </c>
      <c r="I2" s="66">
        <f ca="1">IF(H2&lt;80%,H2,0)</f>
        <v>4.2653907700974963E-2</v>
      </c>
      <c r="J2" s="66">
        <f ca="1">IF(AND(H2&gt;=80%,H2&lt;95%),H2,0)</f>
        <v>0</v>
      </c>
      <c r="K2" s="66">
        <f ca="1">IF(H2&gt;=95%,H2,0)</f>
        <v>0</v>
      </c>
    </row>
    <row r="3" spans="1:11">
      <c r="A3" t="s">
        <v>108</v>
      </c>
      <c r="B3" s="65">
        <f t="shared" ca="1" si="0"/>
        <v>587491</v>
      </c>
      <c r="D3">
        <f t="shared" ref="D3:D40" ca="1" si="1">LARGE(B:B,ROW()-1)</f>
        <v>766169</v>
      </c>
      <c r="E3">
        <f t="shared" ref="E3:E40" ca="1" si="2">MATCH(D3,$B$2:$B$40,0)</f>
        <v>3</v>
      </c>
      <c r="F3" t="str">
        <f t="shared" ref="F3:F40" ca="1" si="3">INDEX($A$2:$A$40,E3)</f>
        <v>Bananen</v>
      </c>
      <c r="G3" s="66">
        <f t="shared" ref="G3:G40" ca="1" si="4">D3/$D$42</f>
        <v>4.1439973484267048E-2</v>
      </c>
      <c r="H3" s="67">
        <f ca="1">H2+G3</f>
        <v>8.4093881185242012E-2</v>
      </c>
      <c r="I3" s="66">
        <f t="shared" ref="I3:I40" ca="1" si="5">IF(H3&lt;80%,H3,0)</f>
        <v>8.4093881185242012E-2</v>
      </c>
      <c r="J3" s="66">
        <f t="shared" ref="J3:J40" ca="1" si="6">IF(AND(H3&gt;=80%,H3&lt;95%),H3,0)</f>
        <v>0</v>
      </c>
      <c r="K3" s="66">
        <f t="shared" ref="K3:K40" ca="1" si="7">IF(H3&gt;=95%,H3,0)</f>
        <v>0</v>
      </c>
    </row>
    <row r="4" spans="1:11">
      <c r="A4" t="s">
        <v>109</v>
      </c>
      <c r="B4" s="65">
        <f t="shared" ca="1" si="0"/>
        <v>766169</v>
      </c>
      <c r="D4">
        <f t="shared" ca="1" si="1"/>
        <v>759913</v>
      </c>
      <c r="E4">
        <f t="shared" ca="1" si="2"/>
        <v>22</v>
      </c>
      <c r="F4" t="str">
        <f t="shared" ca="1" si="3"/>
        <v>Katzenfutter</v>
      </c>
      <c r="G4" s="66">
        <f t="shared" ca="1" si="4"/>
        <v>4.1101603654480699E-2</v>
      </c>
      <c r="H4" s="67">
        <f t="shared" ref="H4:H40" ca="1" si="8">H3+G4</f>
        <v>0.1251954848397227</v>
      </c>
      <c r="I4" s="66">
        <f t="shared" ca="1" si="5"/>
        <v>0.1251954848397227</v>
      </c>
      <c r="J4" s="66">
        <f t="shared" ca="1" si="6"/>
        <v>0</v>
      </c>
      <c r="K4" s="66">
        <f t="shared" ca="1" si="7"/>
        <v>0</v>
      </c>
    </row>
    <row r="5" spans="1:11">
      <c r="A5" t="s">
        <v>110</v>
      </c>
      <c r="B5" s="65">
        <f t="shared" ca="1" si="0"/>
        <v>693579</v>
      </c>
      <c r="D5">
        <f t="shared" ca="1" si="1"/>
        <v>756207</v>
      </c>
      <c r="E5">
        <f t="shared" ca="1" si="2"/>
        <v>17</v>
      </c>
      <c r="F5" t="str">
        <f t="shared" ca="1" si="3"/>
        <v>Kabeljau</v>
      </c>
      <c r="G5" s="66">
        <f t="shared" ca="1" si="4"/>
        <v>4.0901156309661617E-2</v>
      </c>
      <c r="H5" s="67">
        <f t="shared" ca="1" si="8"/>
        <v>0.16609664114938433</v>
      </c>
      <c r="I5" s="66">
        <f t="shared" ca="1" si="5"/>
        <v>0.16609664114938433</v>
      </c>
      <c r="J5" s="66">
        <f t="shared" ca="1" si="6"/>
        <v>0</v>
      </c>
      <c r="K5" s="66">
        <f t="shared" ca="1" si="7"/>
        <v>0</v>
      </c>
    </row>
    <row r="6" spans="1:11">
      <c r="A6" t="s">
        <v>111</v>
      </c>
      <c r="B6" s="65">
        <f t="shared" ca="1" si="0"/>
        <v>55763</v>
      </c>
      <c r="D6">
        <f t="shared" ca="1" si="1"/>
        <v>725134</v>
      </c>
      <c r="E6">
        <f t="shared" ca="1" si="2"/>
        <v>23</v>
      </c>
      <c r="F6" t="str">
        <f t="shared" ca="1" si="3"/>
        <v>Kopfsalat</v>
      </c>
      <c r="G6" s="66">
        <f t="shared" ca="1" si="4"/>
        <v>3.9220503221274287E-2</v>
      </c>
      <c r="H6" s="67">
        <f t="shared" ca="1" si="8"/>
        <v>0.20531714437065862</v>
      </c>
      <c r="I6" s="66">
        <f t="shared" ca="1" si="5"/>
        <v>0.20531714437065862</v>
      </c>
      <c r="J6" s="66">
        <f t="shared" ca="1" si="6"/>
        <v>0</v>
      </c>
      <c r="K6" s="66">
        <f t="shared" ca="1" si="7"/>
        <v>0</v>
      </c>
    </row>
    <row r="7" spans="1:11">
      <c r="A7" t="s">
        <v>112</v>
      </c>
      <c r="B7" s="65">
        <f t="shared" ca="1" si="0"/>
        <v>652263</v>
      </c>
      <c r="D7">
        <f t="shared" ca="1" si="1"/>
        <v>709146</v>
      </c>
      <c r="E7">
        <f t="shared" ca="1" si="2"/>
        <v>13</v>
      </c>
      <c r="F7" t="str">
        <f t="shared" ca="1" si="3"/>
        <v>Hefte</v>
      </c>
      <c r="G7" s="66">
        <f t="shared" ca="1" si="4"/>
        <v>3.8355756284154066E-2</v>
      </c>
      <c r="H7" s="67">
        <f t="shared" ca="1" si="8"/>
        <v>0.24367290065481267</v>
      </c>
      <c r="I7" s="66">
        <f t="shared" ca="1" si="5"/>
        <v>0.24367290065481267</v>
      </c>
      <c r="J7" s="66">
        <f t="shared" ca="1" si="6"/>
        <v>0</v>
      </c>
      <c r="K7" s="66">
        <f t="shared" ca="1" si="7"/>
        <v>0</v>
      </c>
    </row>
    <row r="8" spans="1:11">
      <c r="A8" t="s">
        <v>113</v>
      </c>
      <c r="B8" s="65">
        <f t="shared" ca="1" si="0"/>
        <v>145251</v>
      </c>
      <c r="D8">
        <f t="shared" ca="1" si="1"/>
        <v>693983</v>
      </c>
      <c r="E8">
        <f t="shared" ca="1" si="2"/>
        <v>12</v>
      </c>
      <c r="F8" t="str">
        <f t="shared" ca="1" si="3"/>
        <v>Hähnchen</v>
      </c>
      <c r="G8" s="66">
        <f t="shared" ca="1" si="4"/>
        <v>3.7535631327464437E-2</v>
      </c>
      <c r="H8" s="67">
        <f t="shared" ca="1" si="8"/>
        <v>0.28120853198227713</v>
      </c>
      <c r="I8" s="66">
        <f t="shared" ca="1" si="5"/>
        <v>0.28120853198227713</v>
      </c>
      <c r="J8" s="66">
        <f t="shared" ca="1" si="6"/>
        <v>0</v>
      </c>
      <c r="K8" s="66">
        <f t="shared" ca="1" si="7"/>
        <v>0</v>
      </c>
    </row>
    <row r="9" spans="1:11">
      <c r="A9" t="s">
        <v>114</v>
      </c>
      <c r="B9" s="65">
        <f t="shared" ca="1" si="0"/>
        <v>386880</v>
      </c>
      <c r="D9">
        <f t="shared" ca="1" si="1"/>
        <v>693579</v>
      </c>
      <c r="E9">
        <f t="shared" ca="1" si="2"/>
        <v>4</v>
      </c>
      <c r="F9" t="str">
        <f t="shared" ca="1" si="3"/>
        <v>Bier</v>
      </c>
      <c r="G9" s="66">
        <f t="shared" ca="1" si="4"/>
        <v>3.7513780078865702E-2</v>
      </c>
      <c r="H9" s="67">
        <f t="shared" ca="1" si="8"/>
        <v>0.31872231206114282</v>
      </c>
      <c r="I9" s="66">
        <f t="shared" ca="1" si="5"/>
        <v>0.31872231206114282</v>
      </c>
      <c r="J9" s="66">
        <f t="shared" ca="1" si="6"/>
        <v>0</v>
      </c>
      <c r="K9" s="66">
        <f t="shared" ca="1" si="7"/>
        <v>0</v>
      </c>
    </row>
    <row r="10" spans="1:11">
      <c r="A10" t="s">
        <v>115</v>
      </c>
      <c r="B10" s="65">
        <f t="shared" ca="1" si="0"/>
        <v>308172</v>
      </c>
      <c r="D10">
        <f t="shared" ca="1" si="1"/>
        <v>687240</v>
      </c>
      <c r="E10">
        <f t="shared" ca="1" si="2"/>
        <v>24</v>
      </c>
      <c r="F10" t="str">
        <f t="shared" ca="1" si="3"/>
        <v>Kroketten</v>
      </c>
      <c r="G10" s="66">
        <f t="shared" ca="1" si="4"/>
        <v>3.7170921007411789E-2</v>
      </c>
      <c r="H10" s="67">
        <f t="shared" ca="1" si="8"/>
        <v>0.35589323306855458</v>
      </c>
      <c r="I10" s="66">
        <f t="shared" ca="1" si="5"/>
        <v>0.35589323306855458</v>
      </c>
      <c r="J10" s="66">
        <f t="shared" ca="1" si="6"/>
        <v>0</v>
      </c>
      <c r="K10" s="66">
        <f t="shared" ca="1" si="7"/>
        <v>0</v>
      </c>
    </row>
    <row r="11" spans="1:11">
      <c r="A11" t="s">
        <v>116</v>
      </c>
      <c r="B11" s="65">
        <f t="shared" ca="1" si="0"/>
        <v>489883</v>
      </c>
      <c r="D11">
        <f t="shared" ca="1" si="1"/>
        <v>652263</v>
      </c>
      <c r="E11">
        <f t="shared" ca="1" si="2"/>
        <v>6</v>
      </c>
      <c r="F11" t="str">
        <f t="shared" ca="1" si="3"/>
        <v>Bleistifte</v>
      </c>
      <c r="G11" s="66">
        <f t="shared" ca="1" si="4"/>
        <v>3.5279111298902037E-2</v>
      </c>
      <c r="H11" s="67">
        <f t="shared" ca="1" si="8"/>
        <v>0.39117234436745663</v>
      </c>
      <c r="I11" s="66">
        <f t="shared" ca="1" si="5"/>
        <v>0.39117234436745663</v>
      </c>
      <c r="J11" s="66">
        <f t="shared" ca="1" si="6"/>
        <v>0</v>
      </c>
      <c r="K11" s="66">
        <f t="shared" ca="1" si="7"/>
        <v>0</v>
      </c>
    </row>
    <row r="12" spans="1:11">
      <c r="A12" t="s">
        <v>117</v>
      </c>
      <c r="B12" s="65">
        <f t="shared" ca="1" si="0"/>
        <v>188344</v>
      </c>
      <c r="D12">
        <f t="shared" ca="1" si="1"/>
        <v>651667</v>
      </c>
      <c r="E12">
        <f t="shared" ca="1" si="2"/>
        <v>14</v>
      </c>
      <c r="F12" t="str">
        <f t="shared" ca="1" si="3"/>
        <v>Heringe</v>
      </c>
      <c r="G12" s="66">
        <f t="shared" ca="1" si="4"/>
        <v>3.5246875298494004E-2</v>
      </c>
      <c r="H12" s="67">
        <f t="shared" ca="1" si="8"/>
        <v>0.42641921966595064</v>
      </c>
      <c r="I12" s="66">
        <f t="shared" ca="1" si="5"/>
        <v>0.42641921966595064</v>
      </c>
      <c r="J12" s="66">
        <f t="shared" ca="1" si="6"/>
        <v>0</v>
      </c>
      <c r="K12" s="66">
        <f t="shared" ca="1" si="7"/>
        <v>0</v>
      </c>
    </row>
    <row r="13" spans="1:11">
      <c r="A13" t="s">
        <v>118</v>
      </c>
      <c r="B13" s="65">
        <f t="shared" ca="1" si="0"/>
        <v>693983</v>
      </c>
      <c r="D13">
        <f t="shared" ca="1" si="1"/>
        <v>628549</v>
      </c>
      <c r="E13">
        <f t="shared" ca="1" si="2"/>
        <v>38</v>
      </c>
      <c r="F13" t="str">
        <f t="shared" ca="1" si="3"/>
        <v>Wasser</v>
      </c>
      <c r="G13" s="66">
        <f t="shared" ca="1" si="4"/>
        <v>3.3996486275955522E-2</v>
      </c>
      <c r="H13" s="67">
        <f t="shared" ca="1" si="8"/>
        <v>0.46041570594190617</v>
      </c>
      <c r="I13" s="66">
        <f t="shared" ca="1" si="5"/>
        <v>0.46041570594190617</v>
      </c>
      <c r="J13" s="66">
        <f t="shared" ca="1" si="6"/>
        <v>0</v>
      </c>
      <c r="K13" s="66">
        <f t="shared" ca="1" si="7"/>
        <v>0</v>
      </c>
    </row>
    <row r="14" spans="1:11">
      <c r="A14" t="s">
        <v>119</v>
      </c>
      <c r="B14" s="65">
        <f t="shared" ca="1" si="0"/>
        <v>709146</v>
      </c>
      <c r="D14">
        <f t="shared" ca="1" si="1"/>
        <v>623950</v>
      </c>
      <c r="E14">
        <f t="shared" ca="1" si="2"/>
        <v>39</v>
      </c>
      <c r="F14" t="str">
        <f t="shared" ca="1" si="3"/>
        <v>Wein</v>
      </c>
      <c r="G14" s="66">
        <f t="shared" ca="1" si="4"/>
        <v>3.3747739017773393E-2</v>
      </c>
      <c r="H14" s="67">
        <f t="shared" ca="1" si="8"/>
        <v>0.49416344495967957</v>
      </c>
      <c r="I14" s="66">
        <f t="shared" ca="1" si="5"/>
        <v>0.49416344495967957</v>
      </c>
      <c r="J14" s="66">
        <f t="shared" ca="1" si="6"/>
        <v>0</v>
      </c>
      <c r="K14" s="66">
        <f t="shared" ca="1" si="7"/>
        <v>0</v>
      </c>
    </row>
    <row r="15" spans="1:11">
      <c r="A15" t="s">
        <v>120</v>
      </c>
      <c r="B15" s="65">
        <f t="shared" ca="1" si="0"/>
        <v>651667</v>
      </c>
      <c r="D15">
        <f t="shared" ca="1" si="1"/>
        <v>605202</v>
      </c>
      <c r="E15">
        <f t="shared" ca="1" si="2"/>
        <v>36</v>
      </c>
      <c r="F15" t="str">
        <f t="shared" ca="1" si="3"/>
        <v>Vogelfutter</v>
      </c>
      <c r="G15" s="66">
        <f t="shared" ca="1" si="4"/>
        <v>3.2733711273394493E-2</v>
      </c>
      <c r="H15" s="67">
        <f t="shared" ca="1" si="8"/>
        <v>0.52689715623307409</v>
      </c>
      <c r="I15" s="66">
        <f t="shared" ca="1" si="5"/>
        <v>0.52689715623307409</v>
      </c>
      <c r="J15" s="66">
        <f t="shared" ca="1" si="6"/>
        <v>0</v>
      </c>
      <c r="K15" s="66">
        <f t="shared" ca="1" si="7"/>
        <v>0</v>
      </c>
    </row>
    <row r="16" spans="1:11">
      <c r="A16" t="s">
        <v>121</v>
      </c>
      <c r="B16" s="65">
        <f t="shared" ca="1" si="0"/>
        <v>264324</v>
      </c>
      <c r="D16">
        <f t="shared" ca="1" si="1"/>
        <v>601217</v>
      </c>
      <c r="E16">
        <f t="shared" ca="1" si="2"/>
        <v>37</v>
      </c>
      <c r="F16" t="str">
        <f t="shared" ca="1" si="3"/>
        <v>Vollmilch</v>
      </c>
      <c r="G16" s="66">
        <f t="shared" ca="1" si="4"/>
        <v>3.2518173586102518E-2</v>
      </c>
      <c r="H16" s="67">
        <f t="shared" ca="1" si="8"/>
        <v>0.55941532981917663</v>
      </c>
      <c r="I16" s="66">
        <f t="shared" ca="1" si="5"/>
        <v>0.55941532981917663</v>
      </c>
      <c r="J16" s="66">
        <f t="shared" ca="1" si="6"/>
        <v>0</v>
      </c>
      <c r="K16" s="66">
        <f t="shared" ca="1" si="7"/>
        <v>0</v>
      </c>
    </row>
    <row r="17" spans="1:11">
      <c r="A17" t="s">
        <v>122</v>
      </c>
      <c r="B17" s="65">
        <f t="shared" ca="1" si="0"/>
        <v>457877</v>
      </c>
      <c r="D17">
        <f t="shared" ca="1" si="1"/>
        <v>587491</v>
      </c>
      <c r="E17">
        <f t="shared" ca="1" si="2"/>
        <v>2</v>
      </c>
      <c r="F17" t="str">
        <f t="shared" ca="1" si="3"/>
        <v>Backfisch</v>
      </c>
      <c r="G17" s="66">
        <f t="shared" ca="1" si="4"/>
        <v>3.177577200623561E-2</v>
      </c>
      <c r="H17" s="67">
        <f t="shared" ca="1" si="8"/>
        <v>0.59119110182541224</v>
      </c>
      <c r="I17" s="66">
        <f t="shared" ca="1" si="5"/>
        <v>0.59119110182541224</v>
      </c>
      <c r="J17" s="66">
        <f t="shared" ca="1" si="6"/>
        <v>0</v>
      </c>
      <c r="K17" s="66">
        <f t="shared" ca="1" si="7"/>
        <v>0</v>
      </c>
    </row>
    <row r="18" spans="1:11">
      <c r="A18" t="s">
        <v>123</v>
      </c>
      <c r="B18" s="65">
        <f t="shared" ca="1" si="0"/>
        <v>756207</v>
      </c>
      <c r="D18">
        <f t="shared" ca="1" si="1"/>
        <v>546095</v>
      </c>
      <c r="E18">
        <f t="shared" ca="1" si="2"/>
        <v>1</v>
      </c>
      <c r="F18" t="str">
        <f t="shared" ca="1" si="3"/>
        <v>Äpfel</v>
      </c>
      <c r="G18" s="66">
        <f t="shared" ca="1" si="4"/>
        <v>2.9536776246351409E-2</v>
      </c>
      <c r="H18" s="67">
        <f t="shared" ca="1" si="8"/>
        <v>0.62072787807176366</v>
      </c>
      <c r="I18" s="66">
        <f t="shared" ca="1" si="5"/>
        <v>0.62072787807176366</v>
      </c>
      <c r="J18" s="66">
        <f t="shared" ca="1" si="6"/>
        <v>0</v>
      </c>
      <c r="K18" s="66">
        <f t="shared" ca="1" si="7"/>
        <v>0</v>
      </c>
    </row>
    <row r="19" spans="1:11">
      <c r="A19" t="s">
        <v>124</v>
      </c>
      <c r="B19" s="65">
        <f t="shared" ca="1" si="0"/>
        <v>123930</v>
      </c>
      <c r="D19">
        <f t="shared" ca="1" si="1"/>
        <v>536129</v>
      </c>
      <c r="E19">
        <f t="shared" ca="1" si="2"/>
        <v>34</v>
      </c>
      <c r="F19" t="str">
        <f t="shared" ca="1" si="3"/>
        <v>Schollen</v>
      </c>
      <c r="G19" s="66">
        <f t="shared" ca="1" si="4"/>
        <v>2.899774272274995E-2</v>
      </c>
      <c r="H19" s="67">
        <f t="shared" ca="1" si="8"/>
        <v>0.64972562079451357</v>
      </c>
      <c r="I19" s="66">
        <f t="shared" ca="1" si="5"/>
        <v>0.64972562079451357</v>
      </c>
      <c r="J19" s="66">
        <f t="shared" ca="1" si="6"/>
        <v>0</v>
      </c>
      <c r="K19" s="66">
        <f t="shared" ca="1" si="7"/>
        <v>0</v>
      </c>
    </row>
    <row r="20" spans="1:11">
      <c r="A20" t="s">
        <v>125</v>
      </c>
      <c r="B20" s="65">
        <f t="shared" ca="1" si="0"/>
        <v>75776</v>
      </c>
      <c r="D20">
        <f t="shared" ca="1" si="1"/>
        <v>528035</v>
      </c>
      <c r="E20">
        <f t="shared" ca="1" si="2"/>
        <v>30</v>
      </c>
      <c r="F20" t="str">
        <f t="shared" ca="1" si="3"/>
        <v>Quark</v>
      </c>
      <c r="G20" s="66">
        <f t="shared" ca="1" si="4"/>
        <v>2.8559960529289163E-2</v>
      </c>
      <c r="H20" s="67">
        <f t="shared" ca="1" si="8"/>
        <v>0.67828558132380268</v>
      </c>
      <c r="I20" s="66">
        <f t="shared" ca="1" si="5"/>
        <v>0.67828558132380268</v>
      </c>
      <c r="J20" s="66">
        <f t="shared" ca="1" si="6"/>
        <v>0</v>
      </c>
      <c r="K20" s="66">
        <f t="shared" ca="1" si="7"/>
        <v>0</v>
      </c>
    </row>
    <row r="21" spans="1:11">
      <c r="A21" t="s">
        <v>126</v>
      </c>
      <c r="B21" s="65">
        <f t="shared" ca="1" si="0"/>
        <v>198421</v>
      </c>
      <c r="D21">
        <f t="shared" ca="1" si="1"/>
        <v>521772</v>
      </c>
      <c r="E21">
        <f t="shared" ca="1" si="2"/>
        <v>28</v>
      </c>
      <c r="F21" t="str">
        <f t="shared" ca="1" si="3"/>
        <v>Pfirsiche</v>
      </c>
      <c r="G21" s="66">
        <f t="shared" ca="1" si="4"/>
        <v>2.8221212088759773E-2</v>
      </c>
      <c r="H21" s="67">
        <f t="shared" ca="1" si="8"/>
        <v>0.70650679341256239</v>
      </c>
      <c r="I21" s="66">
        <f t="shared" ca="1" si="5"/>
        <v>0.70650679341256239</v>
      </c>
      <c r="J21" s="66">
        <f t="shared" ca="1" si="6"/>
        <v>0</v>
      </c>
      <c r="K21" s="66">
        <f t="shared" ca="1" si="7"/>
        <v>0</v>
      </c>
    </row>
    <row r="22" spans="1:11">
      <c r="A22" t="s">
        <v>127</v>
      </c>
      <c r="B22" s="65">
        <f t="shared" ca="1" si="0"/>
        <v>224736</v>
      </c>
      <c r="D22">
        <f t="shared" ca="1" si="1"/>
        <v>506931</v>
      </c>
      <c r="E22">
        <f t="shared" ca="1" si="2"/>
        <v>31</v>
      </c>
      <c r="F22" t="str">
        <f t="shared" ca="1" si="3"/>
        <v>Säfte</v>
      </c>
      <c r="G22" s="66">
        <f t="shared" ca="1" si="4"/>
        <v>2.7418503226250317E-2</v>
      </c>
      <c r="H22" s="67">
        <f t="shared" ca="1" si="8"/>
        <v>0.73392529663881267</v>
      </c>
      <c r="I22" s="66">
        <f t="shared" ca="1" si="5"/>
        <v>0.73392529663881267</v>
      </c>
      <c r="J22" s="66">
        <f t="shared" ca="1" si="6"/>
        <v>0</v>
      </c>
      <c r="K22" s="66">
        <f t="shared" ca="1" si="7"/>
        <v>0</v>
      </c>
    </row>
    <row r="23" spans="1:11">
      <c r="A23" t="s">
        <v>128</v>
      </c>
      <c r="B23" s="65">
        <f t="shared" ca="1" si="0"/>
        <v>759913</v>
      </c>
      <c r="D23">
        <f t="shared" ca="1" si="1"/>
        <v>489883</v>
      </c>
      <c r="E23">
        <f t="shared" ca="1" si="2"/>
        <v>10</v>
      </c>
      <c r="F23" t="str">
        <f t="shared" ca="1" si="3"/>
        <v>Cola</v>
      </c>
      <c r="G23" s="66">
        <f t="shared" ca="1" si="4"/>
        <v>2.6496423805182922E-2</v>
      </c>
      <c r="H23" s="67">
        <f t="shared" ca="1" si="8"/>
        <v>0.76042172044399559</v>
      </c>
      <c r="I23" s="66">
        <f t="shared" ca="1" si="5"/>
        <v>0.76042172044399559</v>
      </c>
      <c r="J23" s="66">
        <f t="shared" ca="1" si="6"/>
        <v>0</v>
      </c>
      <c r="K23" s="66">
        <f t="shared" ca="1" si="7"/>
        <v>0</v>
      </c>
    </row>
    <row r="24" spans="1:11">
      <c r="A24" t="s">
        <v>129</v>
      </c>
      <c r="B24" s="65">
        <f t="shared" ca="1" si="0"/>
        <v>725134</v>
      </c>
      <c r="D24">
        <f t="shared" ca="1" si="1"/>
        <v>457877</v>
      </c>
      <c r="E24">
        <f t="shared" ca="1" si="2"/>
        <v>16</v>
      </c>
      <c r="F24" t="str">
        <f t="shared" ca="1" si="3"/>
        <v>Joghurt</v>
      </c>
      <c r="G24" s="66">
        <f t="shared" ca="1" si="4"/>
        <v>2.476530731347228E-2</v>
      </c>
      <c r="H24" s="67">
        <f t="shared" ca="1" si="8"/>
        <v>0.78518702775746785</v>
      </c>
      <c r="I24" s="66">
        <f t="shared" ca="1" si="5"/>
        <v>0.78518702775746785</v>
      </c>
      <c r="J24" s="66">
        <f t="shared" ca="1" si="6"/>
        <v>0</v>
      </c>
      <c r="K24" s="66">
        <f t="shared" ca="1" si="7"/>
        <v>0</v>
      </c>
    </row>
    <row r="25" spans="1:11">
      <c r="A25" t="s">
        <v>130</v>
      </c>
      <c r="B25" s="65">
        <f t="shared" ca="1" si="0"/>
        <v>687240</v>
      </c>
      <c r="D25">
        <f t="shared" ca="1" si="1"/>
        <v>386880</v>
      </c>
      <c r="E25">
        <f t="shared" ca="1" si="2"/>
        <v>8</v>
      </c>
      <c r="F25" t="str">
        <f t="shared" ca="1" si="3"/>
        <v>Blumenkohl</v>
      </c>
      <c r="G25" s="66">
        <f t="shared" ca="1" si="4"/>
        <v>2.0925274895738713E-2</v>
      </c>
      <c r="H25" s="67">
        <f t="shared" ca="1" si="8"/>
        <v>0.80611230265320655</v>
      </c>
      <c r="I25" s="66">
        <f t="shared" ca="1" si="5"/>
        <v>0</v>
      </c>
      <c r="J25" s="66">
        <f t="shared" ca="1" si="6"/>
        <v>0.80611230265320655</v>
      </c>
      <c r="K25" s="66">
        <f t="shared" ca="1" si="7"/>
        <v>0</v>
      </c>
    </row>
    <row r="26" spans="1:11">
      <c r="A26" t="s">
        <v>131</v>
      </c>
      <c r="B26" s="65">
        <f t="shared" ca="1" si="0"/>
        <v>370673</v>
      </c>
      <c r="D26">
        <f t="shared" ca="1" si="1"/>
        <v>385187</v>
      </c>
      <c r="E26">
        <f t="shared" ca="1" si="2"/>
        <v>29</v>
      </c>
      <c r="F26" t="str">
        <f t="shared" ca="1" si="3"/>
        <v>Pommes Frites</v>
      </c>
      <c r="G26" s="66">
        <f t="shared" ca="1" si="4"/>
        <v>2.0833705183170254E-2</v>
      </c>
      <c r="H26" s="67">
        <f t="shared" ca="1" si="8"/>
        <v>0.82694600783637684</v>
      </c>
      <c r="I26" s="66">
        <f t="shared" ca="1" si="5"/>
        <v>0</v>
      </c>
      <c r="J26" s="66">
        <f t="shared" ca="1" si="6"/>
        <v>0.82694600783637684</v>
      </c>
      <c r="K26" s="66">
        <f t="shared" ca="1" si="7"/>
        <v>0</v>
      </c>
    </row>
    <row r="27" spans="1:11">
      <c r="A27" t="s">
        <v>132</v>
      </c>
      <c r="B27" s="65">
        <f t="shared" ca="1" si="0"/>
        <v>360482</v>
      </c>
      <c r="D27">
        <f t="shared" ca="1" si="1"/>
        <v>381238</v>
      </c>
      <c r="E27">
        <f t="shared" ca="1" si="2"/>
        <v>32</v>
      </c>
      <c r="F27" t="str">
        <f t="shared" ca="1" si="3"/>
        <v>Salami</v>
      </c>
      <c r="G27" s="66">
        <f t="shared" ca="1" si="4"/>
        <v>2.0620114636842525E-2</v>
      </c>
      <c r="H27" s="67">
        <f t="shared" ca="1" si="8"/>
        <v>0.84756612247321939</v>
      </c>
      <c r="I27" s="66">
        <f t="shared" ca="1" si="5"/>
        <v>0</v>
      </c>
      <c r="J27" s="66">
        <f t="shared" ca="1" si="6"/>
        <v>0.84756612247321939</v>
      </c>
      <c r="K27" s="66">
        <f t="shared" ca="1" si="7"/>
        <v>0</v>
      </c>
    </row>
    <row r="28" spans="1:11">
      <c r="A28" t="s">
        <v>133</v>
      </c>
      <c r="B28" s="65">
        <f t="shared" ca="1" si="0"/>
        <v>788613</v>
      </c>
      <c r="D28">
        <f t="shared" ca="1" si="1"/>
        <v>370673</v>
      </c>
      <c r="E28">
        <f t="shared" ca="1" si="2"/>
        <v>25</v>
      </c>
      <c r="F28" t="str">
        <f t="shared" ca="1" si="3"/>
        <v>Kugelschreiber</v>
      </c>
      <c r="G28" s="66">
        <f t="shared" ca="1" si="4"/>
        <v>2.0048682851086012E-2</v>
      </c>
      <c r="H28" s="67">
        <f t="shared" ca="1" si="8"/>
        <v>0.86761480532430535</v>
      </c>
      <c r="I28" s="66">
        <f t="shared" ca="1" si="5"/>
        <v>0</v>
      </c>
      <c r="J28" s="66">
        <f t="shared" ca="1" si="6"/>
        <v>0.86761480532430535</v>
      </c>
      <c r="K28" s="66">
        <f t="shared" ca="1" si="7"/>
        <v>0</v>
      </c>
    </row>
    <row r="29" spans="1:11">
      <c r="A29" t="s">
        <v>134</v>
      </c>
      <c r="B29" s="65">
        <f t="shared" ca="1" si="0"/>
        <v>521772</v>
      </c>
      <c r="D29">
        <f t="shared" ca="1" si="1"/>
        <v>360482</v>
      </c>
      <c r="E29">
        <f t="shared" ca="1" si="2"/>
        <v>26</v>
      </c>
      <c r="F29" t="str">
        <f t="shared" ca="1" si="3"/>
        <v>Lauch</v>
      </c>
      <c r="G29" s="66">
        <f t="shared" ca="1" si="4"/>
        <v>1.9497479696458032E-2</v>
      </c>
      <c r="H29" s="67">
        <f t="shared" ca="1" si="8"/>
        <v>0.88711228502076334</v>
      </c>
      <c r="I29" s="66">
        <f t="shared" ca="1" si="5"/>
        <v>0</v>
      </c>
      <c r="J29" s="66">
        <f t="shared" ca="1" si="6"/>
        <v>0.88711228502076334</v>
      </c>
      <c r="K29" s="66">
        <f t="shared" ca="1" si="7"/>
        <v>0</v>
      </c>
    </row>
    <row r="30" spans="1:11">
      <c r="A30" t="s">
        <v>135</v>
      </c>
      <c r="B30" s="65">
        <f t="shared" ca="1" si="0"/>
        <v>385187</v>
      </c>
      <c r="D30">
        <f t="shared" ca="1" si="1"/>
        <v>345820</v>
      </c>
      <c r="E30">
        <f t="shared" ca="1" si="2"/>
        <v>33</v>
      </c>
      <c r="F30" t="str">
        <f t="shared" ca="1" si="3"/>
        <v>Schinken</v>
      </c>
      <c r="G30" s="66">
        <f t="shared" ca="1" si="4"/>
        <v>1.8704452451520786E-2</v>
      </c>
      <c r="H30" s="67">
        <f t="shared" ca="1" si="8"/>
        <v>0.90581673747228408</v>
      </c>
      <c r="I30" s="66">
        <f t="shared" ca="1" si="5"/>
        <v>0</v>
      </c>
      <c r="J30" s="66">
        <f t="shared" ca="1" si="6"/>
        <v>0.90581673747228408</v>
      </c>
      <c r="K30" s="66">
        <f t="shared" ca="1" si="7"/>
        <v>0</v>
      </c>
    </row>
    <row r="31" spans="1:11">
      <c r="A31" t="s">
        <v>136</v>
      </c>
      <c r="B31" s="65">
        <f t="shared" ca="1" si="0"/>
        <v>528035</v>
      </c>
      <c r="D31">
        <f t="shared" ca="1" si="1"/>
        <v>308172</v>
      </c>
      <c r="E31">
        <f t="shared" ca="1" si="2"/>
        <v>9</v>
      </c>
      <c r="F31" t="str">
        <f t="shared" ca="1" si="3"/>
        <v>Bohnensuppe</v>
      </c>
      <c r="G31" s="66">
        <f t="shared" ca="1" si="4"/>
        <v>1.6668175700913956E-2</v>
      </c>
      <c r="H31" s="67">
        <f t="shared" ca="1" si="8"/>
        <v>0.92248491317319803</v>
      </c>
      <c r="I31" s="66">
        <f t="shared" ca="1" si="5"/>
        <v>0</v>
      </c>
      <c r="J31" s="66">
        <f t="shared" ca="1" si="6"/>
        <v>0.92248491317319803</v>
      </c>
      <c r="K31" s="66">
        <f t="shared" ca="1" si="7"/>
        <v>0</v>
      </c>
    </row>
    <row r="32" spans="1:11">
      <c r="A32" t="s">
        <v>137</v>
      </c>
      <c r="B32" s="65">
        <f t="shared" ca="1" si="0"/>
        <v>506931</v>
      </c>
      <c r="D32">
        <f t="shared" ca="1" si="1"/>
        <v>264324</v>
      </c>
      <c r="E32">
        <f t="shared" ca="1" si="2"/>
        <v>15</v>
      </c>
      <c r="F32" t="str">
        <f t="shared" ca="1" si="3"/>
        <v>Hundefutter</v>
      </c>
      <c r="G32" s="66">
        <f t="shared" ca="1" si="4"/>
        <v>1.4296558006465157E-2</v>
      </c>
      <c r="H32" s="67">
        <f t="shared" ca="1" si="8"/>
        <v>0.93678147117966315</v>
      </c>
      <c r="I32" s="66">
        <f t="shared" ca="1" si="5"/>
        <v>0</v>
      </c>
      <c r="J32" s="66">
        <f t="shared" ca="1" si="6"/>
        <v>0.93678147117966315</v>
      </c>
      <c r="K32" s="66">
        <f t="shared" ca="1" si="7"/>
        <v>0</v>
      </c>
    </row>
    <row r="33" spans="1:11">
      <c r="A33" t="s">
        <v>138</v>
      </c>
      <c r="B33" s="65">
        <f t="shared" ca="1" si="0"/>
        <v>381238</v>
      </c>
      <c r="D33">
        <f t="shared" ca="1" si="1"/>
        <v>224736</v>
      </c>
      <c r="E33">
        <f t="shared" ca="1" si="2"/>
        <v>21</v>
      </c>
      <c r="F33" t="str">
        <f t="shared" ca="1" si="3"/>
        <v>Käse (NL)</v>
      </c>
      <c r="G33" s="66">
        <f t="shared" ca="1" si="4"/>
        <v>1.2155351992785194E-2</v>
      </c>
      <c r="H33" s="67">
        <f t="shared" ca="1" si="8"/>
        <v>0.94893682317244832</v>
      </c>
      <c r="I33" s="66">
        <f t="shared" ca="1" si="5"/>
        <v>0</v>
      </c>
      <c r="J33" s="66">
        <f t="shared" ca="1" si="6"/>
        <v>0.94893682317244832</v>
      </c>
      <c r="K33" s="66">
        <f t="shared" ca="1" si="7"/>
        <v>0</v>
      </c>
    </row>
    <row r="34" spans="1:11">
      <c r="A34" t="s">
        <v>139</v>
      </c>
      <c r="B34" s="65">
        <f t="shared" ca="1" si="0"/>
        <v>345820</v>
      </c>
      <c r="D34">
        <f t="shared" ca="1" si="1"/>
        <v>198421</v>
      </c>
      <c r="E34">
        <f t="shared" ca="1" si="2"/>
        <v>20</v>
      </c>
      <c r="F34" t="str">
        <f t="shared" ca="1" si="3"/>
        <v>Käse (F)</v>
      </c>
      <c r="G34" s="66">
        <f t="shared" ca="1" si="4"/>
        <v>1.0732046035172072E-2</v>
      </c>
      <c r="H34" s="67">
        <f t="shared" ca="1" si="8"/>
        <v>0.9596688692076204</v>
      </c>
      <c r="I34" s="66">
        <f t="shared" ca="1" si="5"/>
        <v>0</v>
      </c>
      <c r="J34" s="66">
        <f t="shared" ca="1" si="6"/>
        <v>0</v>
      </c>
      <c r="K34" s="66">
        <f t="shared" ca="1" si="7"/>
        <v>0.9596688692076204</v>
      </c>
    </row>
    <row r="35" spans="1:11">
      <c r="A35" t="s">
        <v>140</v>
      </c>
      <c r="B35" s="65">
        <f t="shared" ca="1" si="0"/>
        <v>536129</v>
      </c>
      <c r="D35">
        <f t="shared" ca="1" si="1"/>
        <v>188344</v>
      </c>
      <c r="E35">
        <f t="shared" ca="1" si="2"/>
        <v>11</v>
      </c>
      <c r="F35" t="str">
        <f t="shared" ca="1" si="3"/>
        <v>Erbsensuppe</v>
      </c>
      <c r="G35" s="66">
        <f t="shared" ca="1" si="4"/>
        <v>1.0187008826930863E-2</v>
      </c>
      <c r="H35" s="67">
        <f t="shared" ca="1" si="8"/>
        <v>0.96985587803455131</v>
      </c>
      <c r="I35" s="66">
        <f t="shared" ca="1" si="5"/>
        <v>0</v>
      </c>
      <c r="J35" s="66">
        <f t="shared" ca="1" si="6"/>
        <v>0</v>
      </c>
      <c r="K35" s="66">
        <f t="shared" ca="1" si="7"/>
        <v>0.96985587803455131</v>
      </c>
    </row>
    <row r="36" spans="1:11">
      <c r="A36" t="s">
        <v>141</v>
      </c>
      <c r="B36" s="65">
        <f t="shared" ca="1" si="0"/>
        <v>156604</v>
      </c>
      <c r="D36">
        <f t="shared" ca="1" si="1"/>
        <v>156604</v>
      </c>
      <c r="E36">
        <f t="shared" ca="1" si="2"/>
        <v>35</v>
      </c>
      <c r="F36" t="str">
        <f t="shared" ca="1" si="3"/>
        <v>Spirituosen</v>
      </c>
      <c r="G36" s="66">
        <f t="shared" ca="1" si="4"/>
        <v>8.4702795434560222E-3</v>
      </c>
      <c r="H36" s="67">
        <f t="shared" ca="1" si="8"/>
        <v>0.97832615757800734</v>
      </c>
      <c r="I36" s="66">
        <f t="shared" ca="1" si="5"/>
        <v>0</v>
      </c>
      <c r="J36" s="66">
        <f t="shared" ca="1" si="6"/>
        <v>0</v>
      </c>
      <c r="K36" s="66">
        <f t="shared" ca="1" si="7"/>
        <v>0.97832615757800734</v>
      </c>
    </row>
    <row r="37" spans="1:11">
      <c r="A37" t="s">
        <v>142</v>
      </c>
      <c r="B37" s="65">
        <f t="shared" ca="1" si="0"/>
        <v>605202</v>
      </c>
      <c r="D37">
        <f t="shared" ca="1" si="1"/>
        <v>145251</v>
      </c>
      <c r="E37">
        <f t="shared" ca="1" si="2"/>
        <v>7</v>
      </c>
      <c r="F37" t="str">
        <f t="shared" ca="1" si="3"/>
        <v>Blöcke</v>
      </c>
      <c r="G37" s="66">
        <f t="shared" ca="1" si="4"/>
        <v>7.8562270054821758E-3</v>
      </c>
      <c r="H37" s="67">
        <f t="shared" ca="1" si="8"/>
        <v>0.9861823845834895</v>
      </c>
      <c r="I37" s="66">
        <f t="shared" ca="1" si="5"/>
        <v>0</v>
      </c>
      <c r="J37" s="66">
        <f t="shared" ca="1" si="6"/>
        <v>0</v>
      </c>
      <c r="K37" s="66">
        <f t="shared" ca="1" si="7"/>
        <v>0.9861823845834895</v>
      </c>
    </row>
    <row r="38" spans="1:11">
      <c r="A38" t="s">
        <v>143</v>
      </c>
      <c r="B38" s="65">
        <f t="shared" ca="1" si="0"/>
        <v>601217</v>
      </c>
      <c r="D38">
        <f t="shared" ca="1" si="1"/>
        <v>123930</v>
      </c>
      <c r="E38">
        <f t="shared" ca="1" si="2"/>
        <v>18</v>
      </c>
      <c r="F38" t="str">
        <f t="shared" ca="1" si="3"/>
        <v>Karotten</v>
      </c>
      <c r="G38" s="66">
        <f t="shared" ca="1" si="4"/>
        <v>6.7030327694088581E-3</v>
      </c>
      <c r="H38" s="67">
        <f t="shared" ca="1" si="8"/>
        <v>0.99288541735289837</v>
      </c>
      <c r="I38" s="66">
        <f t="shared" ca="1" si="5"/>
        <v>0</v>
      </c>
      <c r="J38" s="66">
        <f t="shared" ca="1" si="6"/>
        <v>0</v>
      </c>
      <c r="K38" s="66">
        <f t="shared" ca="1" si="7"/>
        <v>0.99288541735289837</v>
      </c>
    </row>
    <row r="39" spans="1:11">
      <c r="A39" t="s">
        <v>144</v>
      </c>
      <c r="B39" s="65">
        <f t="shared" ca="1" si="0"/>
        <v>628549</v>
      </c>
      <c r="D39">
        <f t="shared" ca="1" si="1"/>
        <v>75776</v>
      </c>
      <c r="E39">
        <f t="shared" ca="1" si="2"/>
        <v>19</v>
      </c>
      <c r="F39" t="str">
        <f t="shared" ca="1" si="3"/>
        <v>Käse (D)</v>
      </c>
      <c r="G39" s="66">
        <f t="shared" ca="1" si="4"/>
        <v>4.098515380736913E-3</v>
      </c>
      <c r="H39" s="67">
        <f t="shared" ca="1" si="8"/>
        <v>0.99698393273363528</v>
      </c>
      <c r="I39" s="66">
        <f t="shared" ca="1" si="5"/>
        <v>0</v>
      </c>
      <c r="J39" s="66">
        <f t="shared" ca="1" si="6"/>
        <v>0</v>
      </c>
      <c r="K39" s="66">
        <f t="shared" ca="1" si="7"/>
        <v>0.99698393273363528</v>
      </c>
    </row>
    <row r="40" spans="1:11">
      <c r="A40" t="s">
        <v>145</v>
      </c>
      <c r="B40" s="65">
        <f t="shared" ca="1" si="0"/>
        <v>623950</v>
      </c>
      <c r="D40">
        <f t="shared" ca="1" si="1"/>
        <v>55763</v>
      </c>
      <c r="E40">
        <f t="shared" ca="1" si="2"/>
        <v>5</v>
      </c>
      <c r="F40" t="str">
        <f t="shared" ca="1" si="3"/>
        <v>Birnen</v>
      </c>
      <c r="G40" s="66">
        <f t="shared" ca="1" si="4"/>
        <v>3.0160672663644486E-3</v>
      </c>
      <c r="H40" s="67">
        <f t="shared" ca="1" si="8"/>
        <v>0.99999999999999978</v>
      </c>
      <c r="I40" s="66">
        <f t="shared" ca="1" si="5"/>
        <v>0</v>
      </c>
      <c r="J40" s="66">
        <f t="shared" ca="1" si="6"/>
        <v>0</v>
      </c>
      <c r="K40" s="66">
        <f t="shared" ca="1" si="7"/>
        <v>0.99999999999999978</v>
      </c>
    </row>
    <row r="42" spans="1:11">
      <c r="D42">
        <f ca="1">SUM(D2:D41)</f>
        <v>18488646</v>
      </c>
    </row>
  </sheetData>
  <pageMargins left="0.7" right="0.7" top="0.78740157499999996" bottom="0.78740157499999996"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91244-DAD2-4FC0-9887-5EF0E8726B6E}">
  <sheetPr codeName="Tabelle9"/>
  <dimension ref="D2:H23"/>
  <sheetViews>
    <sheetView workbookViewId="0">
      <selection activeCell="D15" sqref="D15"/>
    </sheetView>
  </sheetViews>
  <sheetFormatPr baseColWidth="10" defaultRowHeight="15"/>
  <cols>
    <col min="1" max="16384" width="11" style="42"/>
  </cols>
  <sheetData>
    <row r="2" spans="4:8">
      <c r="D2" s="68">
        <v>0</v>
      </c>
      <c r="H2" s="69">
        <v>1</v>
      </c>
    </row>
    <row r="3" spans="4:8">
      <c r="D3" s="68">
        <v>0.1</v>
      </c>
      <c r="H3" s="69">
        <v>10</v>
      </c>
    </row>
    <row r="4" spans="4:8">
      <c r="D4" s="68">
        <v>0.2</v>
      </c>
      <c r="H4" s="69">
        <v>19</v>
      </c>
    </row>
    <row r="5" spans="4:8">
      <c r="D5" s="68">
        <v>0.3</v>
      </c>
      <c r="H5" s="69">
        <v>28</v>
      </c>
    </row>
    <row r="6" spans="4:8">
      <c r="D6" s="68">
        <v>0.4</v>
      </c>
      <c r="H6" s="69">
        <v>37</v>
      </c>
    </row>
    <row r="7" spans="4:8">
      <c r="D7" s="68">
        <v>0.5</v>
      </c>
      <c r="H7" s="69">
        <v>46</v>
      </c>
    </row>
    <row r="8" spans="4:8">
      <c r="D8" s="68">
        <v>0.6</v>
      </c>
      <c r="H8" s="69">
        <v>55</v>
      </c>
    </row>
    <row r="9" spans="4:8">
      <c r="D9" s="68">
        <v>0.7</v>
      </c>
      <c r="H9" s="69">
        <v>64</v>
      </c>
    </row>
    <row r="10" spans="4:8">
      <c r="D10" s="68">
        <v>0.8</v>
      </c>
      <c r="H10" s="69">
        <v>73</v>
      </c>
    </row>
    <row r="11" spans="4:8">
      <c r="D11" s="68">
        <v>0.9</v>
      </c>
      <c r="H11" s="69">
        <v>82</v>
      </c>
    </row>
    <row r="12" spans="4:8">
      <c r="D12" s="68">
        <v>1</v>
      </c>
      <c r="H12" s="69">
        <v>91</v>
      </c>
    </row>
    <row r="13" spans="4:8">
      <c r="D13" s="68">
        <v>1.1000000000000001</v>
      </c>
      <c r="H13" s="69">
        <v>100</v>
      </c>
    </row>
    <row r="14" spans="4:8">
      <c r="D14" s="68">
        <v>1.2</v>
      </c>
      <c r="H14" s="69">
        <v>109</v>
      </c>
    </row>
    <row r="15" spans="4:8">
      <c r="D15" s="68">
        <v>1.3</v>
      </c>
      <c r="H15" s="69">
        <v>118</v>
      </c>
    </row>
    <row r="16" spans="4:8">
      <c r="H16" s="69">
        <v>127</v>
      </c>
    </row>
    <row r="17" spans="8:8">
      <c r="H17" s="69">
        <v>136</v>
      </c>
    </row>
    <row r="18" spans="8:8">
      <c r="H18" s="69">
        <v>145</v>
      </c>
    </row>
    <row r="19" spans="8:8">
      <c r="H19" s="69">
        <v>154</v>
      </c>
    </row>
    <row r="20" spans="8:8">
      <c r="H20" s="69">
        <v>163</v>
      </c>
    </row>
    <row r="21" spans="8:8">
      <c r="H21" s="69">
        <v>172</v>
      </c>
    </row>
    <row r="22" spans="8:8">
      <c r="H22" s="69">
        <v>181</v>
      </c>
    </row>
    <row r="23" spans="8:8">
      <c r="H23" s="69">
        <v>190</v>
      </c>
    </row>
  </sheetData>
  <pageMargins left="0.7" right="0.7" top="0.78740157499999996" bottom="0.78740157499999996"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A F A A B Q S w M E F A A C A A g A b L F L U Y k o Y G S k A A A A 9 Q A A A B I A H A B D b 2 5 m a W c v U G F j a 2 F n Z S 5 4 b W w g o h g A K K A U A A A A A A A A A A A A A A A A A A A A A A A A A A A A h Y 9 B D o I w F E S v Q r q n R d R I y K c s 1 J 0 k J i b G b V M q N M L H 0 G K 5 m w u P 5 B X E K O r O 5 c x 7 i 5 n 7 9 Q Z p X 1 f e R b V G N 5 i Q C Q 2 I p 1 A 2 u c Y i I Z 0 9 + h F J O W y F P I l C e Y O M J u 5 N n p D S 2 n P M m H O O u i l t 2 o K F Q T B h h 2 y z k 6 W q B f n I + r / s a z R W o F S E w / 4 1 h o c 0 m t P F b J g E b O w g 0 / j l 4 c C e 9 K e E Z V f Z r l U 8 V / 5 q D W y M w N 4 X + A N Q S w M E F A A C A A g A b L F L 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y x S 1 E J e r i M C g I A A H I F A A A T A B w A R m 9 y b X V s Y X M v U 2 V j d G l v b j E u b S C i G A A o o B Q A A A A A A A A A A A A A A A A A A A A A A A A A A A C d V O F q 2 z A Q / h / I O x z u C j Z 4 T p y F j q 3 b I M t S F p J B a V L 2 w 4 S g x N f Y 1 J a M J C 8 t I W / T J 9 g j r C 8 2 y W 5 n J 7 H T M m O w d a e 7 7 7 t P d x K 4 l C G j M M m / 7 n m z 0 W y I g H D 0 4 c Q Y P z 5 Q H z k M U s 4 S I g z 4 D B H K Z g P U M 2 E p X 6 K y / M S F c 0 l W a O q f P q M S q R S m E U i Z i I + t l o / O O r w N E / R D 4 j C + a u l V a x w K i X O V e z 4 + 7 b 8 7 7 X U 1 z v w Z x 7 L s H O Q b k a S t M H K w T X v r a c v s y X t i 9 A N C V 4 r q 9 D 5 B z W 5 K F h E 6 U 0 6 o u G E 8 7 r M o j a l 2 C j N L Z W 8 2 x p h Q 3 + u B O 4 P B 9 d v n C k V I f Q g w i h Y R S S F V R f A I V 9 K w Q a p o I P R + a 8 P G + E 7 S R A p J / A P P R f T 4 s A w Q Q g q 3 8 Z / f + + 5 B S N c s o A r J 7 L T d 9 5 b n z u q 3 J J x l S S o 2 f R 1 e g q k w f n D f g e v J G 1 D Z z i y v U 7 l R 5 x m x 5 A Z G o z y q L m B r / V P 0 C m P 2 S y v K E r h i a 1 G o O l G H a O 5 J b r u H k b n o p c D c 8 W Q 2 K y D s 4 3 W 9 o p Z S A T 3 f V 7 m H 6 l T v C g r K m F l y E u Y h W Y W S h 9 j g Z u + Q y r O u o 4 s s U l + E k e o L F b U n D E Z q e r T N 3 I W 3 A c k y A N P L l j P 4 9 A W 6 H 6 x a x d x 6 y X a R l V 4 5 Q K n s 8 r G 4 L 4 x C B b I e j M M W L k Q 4 1 i L u 0 R 5 x d 5 q k 7 O m 8 m m a B p H l W z 1 K J 6 4 v T R N N 4 g T z b 9 z + 3 g c Q 7 W X M d Z K 6 t 1 W y E t L r k 8 7 9 Q S w E C L Q A U A A I A C A B s s U t R i S h g Z K Q A A A D 1 A A A A E g A A A A A A A A A A A A A A A A A A A A A A Q 2 9 u Z m l n L 1 B h Y 2 t h Z 2 U u e G 1 s U E s B A i 0 A F A A C A A g A b L F L U Q / K 6 a u k A A A A 6 Q A A A B M A A A A A A A A A A A A A A A A A 8 A A A A F t D b 2 5 0 Z W 5 0 X 1 R 5 c G V z X S 5 4 b W x Q S w E C L Q A U A A I A C A B s s U t R C X q 4 j A o C A A B y B Q A A E w A A A A A A A A A A A A A A A A D h A Q A A R m 9 y b X V s Y X M v U 2 V j d G l v b j E u b V B L B Q Y A A A A A A w A D A M I A A A A 4 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5 N E Q A A A A A A A C s R 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y A v P j w v S X R l b T 4 8 S X R l b T 4 8 S X R l b U x v Y 2 F 0 a W 9 u P j x J d G V t V H l w Z T 5 G b 3 J t d W x h P C 9 J d G V t V H l w Z T 4 8 S X R l b V B h d G g + U 2 V j d G l v b j E v T C V D M y V B N G 5 k Z X I l M j B F d X J v c G F z 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0 a W 9 u I i A v P j x F b n R y e S B U e X B l P S J S Z W N v d m V y e V R h c m d l d F N o Z W V 0 I i B W Y W x 1 Z T 0 i c 1 R h Y m V s b G U x I i A v P j x F b n R y e S B U e X B l P S J S Z W N v d m V y e V R h c m d l d E N v b H V t b i I g V m F s d W U 9 I m w x I i A v P j x F b n R y e S B U e X B l P S J S Z W N v d m V y e V R h c m d l d F J v d y I g V m F s d W U 9 I m w x I i A v P j x F b n R y e S B U e X B l P S J G a W x s V G F y Z 2 V 0 I i B W Y W x 1 Z T 0 i c 0 z D p G 5 k Z X J f R X V y b 3 B h c y I g L z 4 8 R W 5 0 c n k g V H l w Z T 0 i R m l s b G V k Q 2 9 t c G x l d G V S Z X N 1 b H R U b 1 d v c m t z a G V l d C I g V m F s d W U 9 I m w x I i A v P j x F b n R y e S B U e X B l P S J G a W x s U 3 R h d H V z I i B W Y W x 1 Z T 0 i c 0 N v b X B s Z X R l I i A v P j x F b n R y e S B U e X B l P S J G a W x s Q 2 9 s d W 1 u T m F t Z X M i I F Z h b H V l P S J z W y Z x d W 9 0 O 0 x h b m R b Q S A x X S B F V S 1 M w 6 R u Z G V y I H N p b m Q g a G V s b G J s Y X U g d W 5 0 Z X J s Z W d 0 J n F 1 b 3 Q 7 L C Z x d W 9 0 O 0 h h d X B 0 c 3 R h Z H Q m c X V v d D s s J n F 1 b 3 Q 7 R m z D p G N o Z S B p b i B r b c K y J n F 1 b 3 Q 7 L C Z x d W 9 0 O 0 V p b n d v a G 5 l c i A o M j A x N y l b M V 0 m c X V v d D s s J n F 1 b 3 Q 7 R W l u d 2 9 o b m V y I H B y b y B r b c K y W z F d J n F 1 b 3 Q 7 X S I g L z 4 8 R W 5 0 c n k g V H l w Z T 0 i R m l s b E N v b H V t b l R 5 c G V z I i B W Y W x 1 Z T 0 i c 0 J n W U R B d 1 U 9 I i A v P j x F b n R y e S B U e X B l P S J G a W x s T G F z d F V w Z G F 0 Z W Q i I F Z h b H V l P S J k M j A y M C 0 x M C 0 x M F Q y M D o w N j o y N C 4 4 N z E x O T Y 2 W i I g L z 4 8 R W 5 0 c n k g V H l w Z T 0 i R m l s b E V y c m 9 y Q 2 9 1 b n Q i I F Z h b H V l P S J s M C I g L z 4 8 R W 5 0 c n k g V H l w Z T 0 i R m l s b E V y c m 9 y Q 2 9 k Z S I g V m F s d W U 9 I n N V b m t u b 3 d u I i A v P j x F b n R y e S B U e X B l P S J G a W x s Q 2 9 1 b n Q i I F Z h b H V l P S J s N D c i I C 8 + P E V u d H J 5 I F R 5 c G U 9 I k F k Z G V k V G 9 E Y X R h T W 9 k Z W w i I F Z h b H V l P S J s M C I g L z 4 8 R W 5 0 c n k g V H l w Z T 0 i U m V s Y X R p b 2 5 z a G l w S W 5 m b 0 N v b n R h a W 5 l c i I g V m F s d W U 9 I n N 7 J n F 1 b 3 Q 7 Y 2 9 s d W 1 u Q 2 9 1 b n Q m c X V v d D s 6 N S w m c X V v d D t r Z X l D b 2 x 1 b W 5 O Y W 1 l c y Z x d W 9 0 O z p b X S w m c X V v d D t x d W V y e V J l b G F 0 a W 9 u c 2 h p c H M m c X V v d D s 6 W 1 0 s J n F 1 b 3 Q 7 Y 2 9 s d W 1 u S W R l b n R p d G l l c y Z x d W 9 0 O z p b J n F 1 b 3 Q 7 U 2 V j d G l v b j E v T M O k b m R l c i B F d X J v c G F z L 0 N o Y W 5 n Z W Q g V H l w Z T I u e 0 x h b m R b Q S A x X S B F V S 1 M w 6 R u Z G V y I H N p b m Q g a G V s b G J s Y X U g d W 5 0 Z X J s Z W d 0 L D B 9 J n F 1 b 3 Q 7 L C Z x d W 9 0 O 1 N l Y 3 R p b 2 4 x L 0 z D p G 5 k Z X I g R X V y b 3 B h c y 9 D a G F u Z 2 V k I F R 5 c G U y L n t I Y X V w d H N 0 Y W R 0 L D F 9 J n F 1 b 3 Q 7 L C Z x d W 9 0 O 1 N l Y 3 R p b 2 4 x L 0 z D p G 5 k Z X I g R X V y b 3 B h c y 9 D a G F u Z 2 V k I F R 5 c G U x L n t G b M O k Y 2 h l I G l u I G t t w r I s M n 0 m c X V v d D s s J n F 1 b 3 Q 7 U 2 V j d G l v b j E v T M O k b m R l c i B F d X J v c G F z L 0 N o Y W 5 n Z W Q g V H l w Z T I u e 0 V p b n d v a G 5 l c i A o M j A x N y l b M V 0 s M 3 0 m c X V v d D s s J n F 1 b 3 Q 7 U 2 V j d G l v b j E v T M O k b m R l c i B F d X J v c G F z L 0 N o Y W 5 n Z W Q g V H l w Z T I u e 0 V p b n d v a G 5 l c i B w c m 8 g a 2 3 C s l s x X S w 0 f S Z x d W 9 0 O 1 0 s J n F 1 b 3 Q 7 Q 2 9 s d W 1 u Q 2 9 1 b n Q m c X V v d D s 6 N S w m c X V v d D t L Z X l D b 2 x 1 b W 5 O Y W 1 l c y Z x d W 9 0 O z p b X S w m c X V v d D t D b 2 x 1 b W 5 J Z G V u d G l 0 a W V z J n F 1 b 3 Q 7 O l s m c X V v d D t T Z W N 0 a W 9 u M S 9 M w 6 R u Z G V y I E V 1 c m 9 w Y X M v Q 2 h h b m d l Z C B U e X B l M i 5 7 T G F u Z F t B I D F d I E V V L U z D p G 5 k Z X I g c 2 l u Z C B o Z W x s Y m x h d S B 1 b n R l c m x l Z 3 Q s M H 0 m c X V v d D s s J n F 1 b 3 Q 7 U 2 V j d G l v b j E v T M O k b m R l c i B F d X J v c G F z L 0 N o Y W 5 n Z W Q g V H l w Z T I u e 0 h h d X B 0 c 3 R h Z H Q s M X 0 m c X V v d D s s J n F 1 b 3 Q 7 U 2 V j d G l v b j E v T M O k b m R l c i B F d X J v c G F z L 0 N o Y W 5 n Z W Q g V H l w Z T E u e 0 Z s w 6 R j a G U g a W 4 g a 2 3 C s i w y f S Z x d W 9 0 O y w m c X V v d D t T Z W N 0 a W 9 u M S 9 M w 6 R u Z G V y I E V 1 c m 9 w Y X M v Q 2 h h b m d l Z C B U e X B l M i 5 7 R W l u d 2 9 o b m V y I C g y M D E 3 K V s x X S w z f S Z x d W 9 0 O y w m c X V v d D t T Z W N 0 a W 9 u M S 9 M w 6 R u Z G V y I E V 1 c m 9 w Y X M v Q 2 h h b m d l Z C B U e X B l M i 5 7 R W l u d 2 9 o b m V y I H B y b y B r b c K y W z F d L D R 9 J n F 1 b 3 Q 7 X S w m c X V v d D t S Z W x h d G l v b n N o a X B J b m Z v J n F 1 b 3 Q 7 O l t d f S I g L z 4 8 L 1 N 0 Y W J s Z U V u d H J p Z X M + P C 9 J d G V t P j x J d G V t P j x J d G V t T G 9 j Y X R p b 2 4 + P E l 0 Z W 1 U e X B l P k Z v c m 1 1 b G E 8 L 0 l 0 Z W 1 U e X B l P j x J d G V t U G F 0 a D 5 T Z W N 0 a W 9 u M S 9 M J U M z J U E 0 b m R l c i U y M E V 1 c m 9 w Y X M v U 2 9 1 c m N l P C 9 J d G V t U G F 0 a D 4 8 L 0 l 0 Z W 1 M b 2 N h d G l v b j 4 8 U 3 R h Y m x l R W 5 0 c m l l c y A v P j w v S X R l b T 4 8 S X R l b T 4 8 S X R l b U x v Y 2 F 0 a W 9 u P j x J d G V t V H l w Z T 5 G b 3 J t d W x h P C 9 J d G V t V H l w Z T 4 8 S X R l b V B h d G g + U 2 V j d G l v b j E v T C V D M y V B N G 5 k Z X I l M j B F d X J v c G F z L 0 R h d G E w P C 9 J d G V t U G F 0 a D 4 8 L 0 l 0 Z W 1 M b 2 N h d G l v b j 4 8 U 3 R h Y m x l R W 5 0 c m l l c y A v P j w v S X R l b T 4 8 S X R l b T 4 8 S X R l b U x v Y 2 F 0 a W 9 u P j x J d G V t V H l w Z T 5 G b 3 J t d W x h P C 9 J d G V t V H l w Z T 4 8 S X R l b V B h d G g + U 2 V j d G l v b j E v T C V D M y V B N G 5 k Z X I l M j B F d X J v c G F z L 0 N o Y W 5 n Z W Q l M j B U e X B l P C 9 J d G V t U G F 0 a D 4 8 L 0 l 0 Z W 1 M b 2 N h d G l v b j 4 8 U 3 R h Y m x l R W 5 0 c m l l c y A v P j w v S X R l b T 4 8 S X R l b T 4 8 S X R l b U x v Y 2 F 0 a W 9 u P j x J d G V t V H l w Z T 5 G b 3 J t d W x h P C 9 J d G V t V H l w Z T 4 8 S X R l b V B h d G g + U 2 V j d G l v b j E v T C V D M y V B N G 5 k Z X I l M j B F d X J v c G F z L 1 J l b W 9 2 Z W Q l M j B U b 3 A l M j B S b 3 d z P C 9 J d G V t U G F 0 a D 4 8 L 0 l 0 Z W 1 M b 2 N h d G l v b j 4 8 U 3 R h Y m x l R W 5 0 c m l l c y A v P j w v S X R l b T 4 8 S X R l b T 4 8 S X R l b U x v Y 2 F 0 a W 9 u P j x J d G V t V H l w Z T 5 G b 3 J t d W x h P C 9 J d G V t V H l w Z T 4 8 S X R l b V B h d G g + U 2 V j d G l v b j E v T C V D M y V B N G 5 k Z X I l M j B F d X J v c G F z L 1 J l b W 9 2 Z W Q l M j B D b 2 x 1 b W 5 z P C 9 J d G V t U G F 0 a D 4 8 L 0 l 0 Z W 1 M b 2 N h d G l v b j 4 8 U 3 R h Y m x l R W 5 0 c m l l c y A v P j w v S X R l b T 4 8 S X R l b T 4 8 S X R l b U x v Y 2 F 0 a W 9 u P j x J d G V t V H l w Z T 5 G b 3 J t d W x h P C 9 J d G V t V H l w Z T 4 8 S X R l b V B h d G g + U 2 V j d G l v b j E v T C V D M y V B N G 5 k Z X I l M j B F d X J v c G F z L 0 F k Z G V k J T I w S W 5 k Z X g 8 L 0 l 0 Z W 1 Q Y X R o P j w v S X R l b U x v Y 2 F 0 a W 9 u P j x T d G F i b G V F b n R y a W V z I C 8 + P C 9 J d G V t P j x J d G V t P j x J d G V t T G 9 j Y X R p b 2 4 + P E l 0 Z W 1 U e X B l P k Z v c m 1 1 b G E 8 L 0 l 0 Z W 1 U e X B l P j x J d G V t U G F 0 a D 5 T Z W N 0 a W 9 u M S 9 M J U M z J U E 0 b m R l c i U y M E V 1 c m 9 w Y X M v R m l s d G V y Z W Q l M j B S b 3 d z P C 9 J d G V t U G F 0 a D 4 8 L 0 l 0 Z W 1 M b 2 N h d G l v b j 4 8 U 3 R h Y m x l R W 5 0 c m l l c y A v P j w v S X R l b T 4 8 S X R l b T 4 8 S X R l b U x v Y 2 F 0 a W 9 u P j x J d G V t V H l w Z T 5 G b 3 J t d W x h P C 9 J d G V t V H l w Z T 4 8 S X R l b V B h d G g + U 2 V j d G l v b j E v T C V D M y V B N G 5 k Z X I l M j B F d X J v c G F z L 1 J l b W 9 2 Z W Q l M j B D b 2 x 1 b W 5 z M T w v S X R l b V B h d G g + P C 9 J d G V t T G 9 j Y X R p b 2 4 + P F N 0 Y W J s Z U V u d H J p Z X M g L z 4 8 L 0 l 0 Z W 0 + P E l 0 Z W 0 + P E l 0 Z W 1 M b 2 N h d G l v b j 4 8 S X R l b V R 5 c G U + R m 9 y b X V s Y T w v S X R l b V R 5 c G U + P E l 0 Z W 1 Q Y X R o P l N l Y 3 R p b 2 4 x L 0 w l Q z M l Q T R u Z G V y J T I w R X V y b 3 B h c y 9 D a G F u Z 2 V k J T I w V H l w Z T E 8 L 0 l 0 Z W 1 Q Y X R o P j w v S X R l b U x v Y 2 F 0 a W 9 u P j x T d G F i b G V F b n R y a W V z I C 8 + P C 9 J d G V t P j x J d G V t P j x J d G V t T G 9 j Y X R p b 2 4 + P E l 0 Z W 1 U e X B l P k Z v c m 1 1 b G E 8 L 0 l 0 Z W 1 U e X B l P j x J d G V t U G F 0 a D 5 T Z W N 0 a W 9 u M S 9 M J U M z J U E 0 b m R l c i U y M E V 1 c m 9 w Y X M v U m V t b 3 Z l Z C U y M F R v c C U y M F J v d 3 M x P C 9 J d G V t U G F 0 a D 4 8 L 0 l 0 Z W 1 M b 2 N h d G l v b j 4 8 U 3 R h Y m x l R W 5 0 c m l l c y A v P j w v S X R l b T 4 8 S X R l b T 4 8 S X R l b U x v Y 2 F 0 a W 9 u P j x J d G V t V H l w Z T 5 G b 3 J t d W x h P C 9 J d G V t V H l w Z T 4 8 S X R l b V B h d G g + U 2 V j d G l v b j E v T C V D M y V B N G 5 k Z X I l M j B F d X J v c G F z L 0 N o Y W 5 n Z W Q l M j B U e X B l M j w v S X R l b V B h d G g + P C 9 J d G V t T G 9 j Y X R p b 2 4 + P F N 0 Y W J s Z U V u d H J p Z X M g L z 4 8 L 0 l 0 Z W 0 + P C 9 J d G V t c z 4 8 L 0 x v Y 2 F s U G F j a 2 F n Z U 1 l d G F k Y X R h R m l s Z T 4 W A A A A U E s F B g A A A A A A A A A A A A A A A A A A A A A A A C Y B A A A B A A A A 0 I y d 3 w E V 0 R G M e g D A T 8 K X 6 w E A A A C M 3 X g t V s S x T b F l M p m J Y 9 t H A A A A A A I A A A A A A B B m A A A A A Q A A I A A A A D 0 h + x F S w n I 3 3 e Q 1 Y 3 i 4 c 6 W l U K S G C a m W G 5 n L B 5 7 Z s c z d A A A A A A 6 A A A A A A g A A I A A A A I i U 5 8 b M W u v 8 U 9 + K j A t t Z H 8 g p J h s 2 m + o J H c 3 4 x 1 q F p W S U A A A A I 6 G / k t s i 9 W O t o A s R O v Z 0 m R N W q 2 B b S + B F 7 5 5 0 Y S v V g C D h C p t i J K a i A 8 J 6 N g S c w I U P p O U m S o w 7 s e U Y q E / q X 8 Y C U A Z U R w u 5 P 5 J m g S + 1 0 h r v r f H Q A A A A C 1 c h H W 5 7 y V 0 L H 1 x 6 z Y i w F 2 M W N w 1 H h v 8 X E Z t e y / 7 H q h e q 3 j B O 8 r Y f f n 3 G X A I D E 4 9 6 K s k B Q 0 w 2 f g x E j K y q W S d Z T M = < / D a t a M a s h u p > 
</file>

<file path=customXml/itemProps1.xml><?xml version="1.0" encoding="utf-8"?>
<ds:datastoreItem xmlns:ds="http://schemas.openxmlformats.org/officeDocument/2006/customXml" ds:itemID="{72D17F11-6586-4444-BE60-904B7E261DD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2</vt:i4>
      </vt:variant>
    </vt:vector>
  </HeadingPairs>
  <TitlesOfParts>
    <vt:vector size="19" baseType="lpstr">
      <vt:lpstr>01FormatierteZelle</vt:lpstr>
      <vt:lpstr>02Grenzen</vt:lpstr>
      <vt:lpstr>03StandardZahl</vt:lpstr>
      <vt:lpstr>04WährungBuchhaltung</vt:lpstr>
      <vt:lpstr>05BenutzerdefiniertesZahlenform</vt:lpstr>
      <vt:lpstr>05Alterspyramide</vt:lpstr>
      <vt:lpstr>06Interviewfragebogen</vt:lpstr>
      <vt:lpstr>07BedingteFormatierung</vt:lpstr>
      <vt:lpstr>07BedingteFormatierung02</vt:lpstr>
      <vt:lpstr>08ZahlenformatMehrAls3Beding</vt:lpstr>
      <vt:lpstr>09Datum1</vt:lpstr>
      <vt:lpstr>09Datum2</vt:lpstr>
      <vt:lpstr>09aktuellesDatumMehrsprachig</vt:lpstr>
      <vt:lpstr>09Kalender</vt:lpstr>
      <vt:lpstr>11Text01</vt:lpstr>
      <vt:lpstr>11Text02</vt:lpstr>
      <vt:lpstr>12Prozent</vt:lpstr>
      <vt:lpstr>'09Kalender'!Druckbereich</vt:lpstr>
      <vt:lpstr>'05Alterspyramide'!Drucktitel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Rene Martin</dc:creator>
  <cp:lastModifiedBy>Rene Martin</cp:lastModifiedBy>
  <dcterms:created xsi:type="dcterms:W3CDTF">2020-10-07T20:04:00Z</dcterms:created>
  <dcterms:modified xsi:type="dcterms:W3CDTF">2020-11-23T09:52:51Z</dcterms:modified>
</cp:coreProperties>
</file>