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01\"/>
    </mc:Choice>
  </mc:AlternateContent>
  <xr:revisionPtr revIDLastSave="0" documentId="13_ncr:1_{D1DBC2BC-43AE-4FAB-BBCB-2FAB9748097E}" xr6:coauthVersionLast="47" xr6:coauthVersionMax="47" xr10:uidLastSave="{00000000-0000-0000-0000-000000000000}"/>
  <bookViews>
    <workbookView xWindow="-120" yWindow="-120" windowWidth="29040" windowHeight="17640" firstSheet="11" activeTab="15" xr2:uid="{0E85F75B-AD8B-4F37-B791-C9C4120BD891}"/>
  </bookViews>
  <sheets>
    <sheet name="01FormatierteZelle" sheetId="1" r:id="rId1"/>
    <sheet name="02Grenzen" sheetId="2" r:id="rId2"/>
    <sheet name="03StandardZahl" sheetId="3" r:id="rId3"/>
    <sheet name="04WährungBuchhaltung" sheetId="19" r:id="rId4"/>
    <sheet name="05BenutzerdefiniertesZahlenform" sheetId="5" r:id="rId5"/>
    <sheet name="05Alterspyramide" sheetId="6" r:id="rId6"/>
    <sheet name="06Interviewfragebogen" sheetId="8" r:id="rId7"/>
    <sheet name="07BedingteFormatierung" sheetId="9" r:id="rId8"/>
    <sheet name="07BedingteFormatierung02" sheetId="10" r:id="rId9"/>
    <sheet name="07BedingteFormatierung03" sheetId="20" r:id="rId10"/>
    <sheet name="08ZahlenformatMehrAls3Beding" sheetId="11" r:id="rId11"/>
    <sheet name="09Datum1" sheetId="12" r:id="rId12"/>
    <sheet name="09Datum2" sheetId="13" r:id="rId13"/>
    <sheet name="09aktuellesDatumMehrsprachig" sheetId="14" r:id="rId14"/>
    <sheet name="09Kalender" sheetId="15" r:id="rId15"/>
    <sheet name="11Text01" sheetId="16" r:id="rId16"/>
    <sheet name="11Text02" sheetId="18" r:id="rId17"/>
    <sheet name="12Prozent" sheetId="17" r:id="rId18"/>
  </sheets>
  <externalReferences>
    <externalReference r:id="rId19"/>
    <externalReference r:id="rId20"/>
    <externalReference r:id="rId21"/>
  </externalReferences>
  <definedNames>
    <definedName name="BereichDemo1Namen">OFFSET('[1]6. Peter'!$B$5,'[1]6. Peter'!$E$4,0,'[1]6. Peter'!$E$3,1)</definedName>
    <definedName name="BereichDemo1Werte">OFFSET('[1]6. Peter'!$B$5,'[1]6. Peter'!$E$4,1,'[1]6. Peter'!$E$3,1)</definedName>
    <definedName name="BereichDemo2Namen">OFFSET('[1]7. Peter'!$A$3,1,0,'[1]7. Peter'!$B$17,1)</definedName>
    <definedName name="BereichDemo2Werte">OFFSET('[1]7. Peter'!$A$3,1,1,'[1]7. Peter'!$B$17,1)</definedName>
    <definedName name="Datumsangaben7">OFFSET([1]!Erlöse[[#Headers],[Nummer]],COUNT([1]!Erlöse[Nummer])-6,1,7,1)</definedName>
    <definedName name="_xlnm.Print_Area" localSheetId="14">'09Kalender'!$A$1:$AJ$34</definedName>
    <definedName name="_xlnm.Print_Titles" localSheetId="5">'05Alterspyramide'!$A:$C,'05Alterspyramide'!$1:$12</definedName>
    <definedName name="E_1">[2]UVFAKT!$B$41</definedName>
    <definedName name="E_2">[2]UVFAKT!$C$41</definedName>
    <definedName name="E_3">[2]UVFAKT!$D$41</definedName>
    <definedName name="E_4">[2]UVFAKT!$E$41</definedName>
    <definedName name="E_5">[2]UVFAKT!$F$41</definedName>
    <definedName name="E_6">[2]UVFAKT!$G$41</definedName>
    <definedName name="E_7">[2]UVFAKT!$H$41</definedName>
    <definedName name="EAT">[2]UVFAKT!$F$22</definedName>
    <definedName name="EINK">[2]UVFAKT!$F$18</definedName>
    <definedName name="Erlöse7">OFFSET([1]!Erlöse[[#Headers],[Nummer]],COUNT([1]!Erlöse[Nummer])-6,3,7,1)</definedName>
    <definedName name="F">[2]UVFAKT!$B$35</definedName>
    <definedName name="GES">[2]UVFAKT!$I$55</definedName>
    <definedName name="JHR">[2]UVFAKT!$F$20</definedName>
    <definedName name="Liste" localSheetId="14">'09Kalender'!#REF!</definedName>
    <definedName name="MAX">[2]UVFAKT!$I$59</definedName>
    <definedName name="P">[2]UVFAKT!$B$36</definedName>
    <definedName name="PERS">[2]UVFAKT!$F$16</definedName>
    <definedName name="S_1">[2]UVFAKT!$G$16</definedName>
    <definedName name="Skalierung">ROW([3]CN!1048573:16)^0</definedName>
    <definedName name="SR">[2]UVFAKT!$I$56</definedName>
    <definedName name="SUM">[2]UVFAKT!$I$58</definedName>
    <definedName name="U_1">[2]UVFAKT!$B$44</definedName>
    <definedName name="U_2">[2]UVFAKT!$C$44</definedName>
    <definedName name="U_3">[2]UVFAKT!$D$44</definedName>
    <definedName name="U_4">[2]UVFAKT!$E$44</definedName>
    <definedName name="U_5">[2]UVFAKT!$F$44</definedName>
    <definedName name="U_6">[2]UVFAKT!$G$44</definedName>
    <definedName name="U_7">[2]UVFAKT!$H$44</definedName>
    <definedName name="xDrehung">CHOOSE({1,2,3;4,5,6;7,8,9},1,0,0,0,COS('[1]5. Peter a'!$N$1),SIN('[1]5. Peter a'!$N$1),0,-SIN('[1]5. Peter a'!$N$1),COS('[1]5. Peter a'!$N$1))</definedName>
    <definedName name="yDrehung">CHOOSE({1,2,3;4,5,6;7,8,9},COS('[1]5. Peter a'!$N$2),0,-SIN('[1]5. Peter a'!$N$2),0,1,0,SIN('[1]5. Peter a'!$N$2),0,COS('[1]5. Peter a'!$N$2))</definedName>
    <definedName name="Z_1">[2]UVFAKT!$I$61</definedName>
    <definedName name="zDrehung">CHOOSE({1,2,3;4,5,6;7,8,9},COS('[1]5. Peter a'!$N$3),SIN('[1]5. Peter a'!$N$3),0,-SIN('[1]5. Peter a'!$N$3),COS('[1]5. Peter a'!$N$3),0,0,0,1)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9" l="1"/>
  <c r="B28" i="19"/>
  <c r="B3" i="14" l="1"/>
  <c r="I2" i="5" l="1"/>
  <c r="G4" i="2"/>
  <c r="E49" i="17" l="1"/>
  <c r="F25" i="17" s="1"/>
  <c r="F3" i="17" l="1"/>
  <c r="F11" i="17"/>
  <c r="F19" i="17"/>
  <c r="F27" i="17"/>
  <c r="F35" i="17"/>
  <c r="F43" i="17"/>
  <c r="F4" i="17"/>
  <c r="F12" i="17"/>
  <c r="F20" i="17"/>
  <c r="F28" i="17"/>
  <c r="F36" i="17"/>
  <c r="F44" i="17"/>
  <c r="F17" i="17"/>
  <c r="F9" i="17"/>
  <c r="F33" i="17"/>
  <c r="F41" i="17"/>
  <c r="F2" i="17"/>
  <c r="F18" i="17"/>
  <c r="F42" i="17"/>
  <c r="F13" i="17"/>
  <c r="F37" i="17"/>
  <c r="F6" i="17"/>
  <c r="F22" i="17"/>
  <c r="F38" i="17"/>
  <c r="F15" i="17"/>
  <c r="F23" i="17"/>
  <c r="F31" i="17"/>
  <c r="F39" i="17"/>
  <c r="F47" i="17"/>
  <c r="F10" i="17"/>
  <c r="F26" i="17"/>
  <c r="F34" i="17"/>
  <c r="F5" i="17"/>
  <c r="F21" i="17"/>
  <c r="F29" i="17"/>
  <c r="F45" i="17"/>
  <c r="F14" i="17"/>
  <c r="F30" i="17"/>
  <c r="F46" i="17"/>
  <c r="F7" i="17"/>
  <c r="F8" i="17"/>
  <c r="F16" i="17"/>
  <c r="F24" i="17"/>
  <c r="F32" i="17"/>
  <c r="F40" i="17"/>
  <c r="F48" i="17"/>
  <c r="F49" i="17" l="1"/>
  <c r="AJ34" i="15"/>
  <c r="AG34" i="15"/>
  <c r="AD34" i="15"/>
  <c r="AA34" i="15"/>
  <c r="X34" i="15"/>
  <c r="U34" i="15"/>
  <c r="R34" i="15"/>
  <c r="O34" i="15"/>
  <c r="L34" i="15"/>
  <c r="I34" i="15"/>
  <c r="F34" i="15"/>
  <c r="C34" i="15"/>
  <c r="AJ33" i="15"/>
  <c r="AG33" i="15"/>
  <c r="AD33" i="15"/>
  <c r="AA33" i="15"/>
  <c r="X33" i="15"/>
  <c r="U33" i="15"/>
  <c r="R33" i="15"/>
  <c r="O33" i="15"/>
  <c r="L33" i="15"/>
  <c r="I33" i="15"/>
  <c r="F33" i="15"/>
  <c r="C33" i="15"/>
  <c r="AJ32" i="15"/>
  <c r="AG32" i="15"/>
  <c r="AD32" i="15"/>
  <c r="AA32" i="15"/>
  <c r="X32" i="15"/>
  <c r="U32" i="15"/>
  <c r="R32" i="15"/>
  <c r="O32" i="15"/>
  <c r="L32" i="15"/>
  <c r="K32" i="15"/>
  <c r="I32" i="15"/>
  <c r="D32" i="15"/>
  <c r="F32" i="15" s="1"/>
  <c r="C32" i="15"/>
  <c r="AJ31" i="15"/>
  <c r="AG31" i="15"/>
  <c r="AD31" i="15"/>
  <c r="AA31" i="15"/>
  <c r="X31" i="15"/>
  <c r="U31" i="15"/>
  <c r="R31" i="15"/>
  <c r="O31" i="15"/>
  <c r="L31" i="15"/>
  <c r="I31" i="15"/>
  <c r="F31" i="15"/>
  <c r="C31" i="15"/>
  <c r="AJ30" i="15"/>
  <c r="AG30" i="15"/>
  <c r="AD30" i="15"/>
  <c r="AA30" i="15"/>
  <c r="X30" i="15"/>
  <c r="U30" i="15"/>
  <c r="R30" i="15"/>
  <c r="O30" i="15"/>
  <c r="L30" i="15"/>
  <c r="I30" i="15"/>
  <c r="F30" i="15"/>
  <c r="C30" i="15"/>
  <c r="AJ29" i="15"/>
  <c r="AG29" i="15"/>
  <c r="AD29" i="15"/>
  <c r="AA29" i="15"/>
  <c r="X29" i="15"/>
  <c r="U29" i="15"/>
  <c r="R29" i="15"/>
  <c r="O29" i="15"/>
  <c r="L29" i="15"/>
  <c r="I29" i="15"/>
  <c r="F29" i="15"/>
  <c r="C29" i="15"/>
  <c r="AJ28" i="15"/>
  <c r="AG28" i="15"/>
  <c r="AD28" i="15"/>
  <c r="AA28" i="15"/>
  <c r="X28" i="15"/>
  <c r="U28" i="15"/>
  <c r="R28" i="15"/>
  <c r="O28" i="15"/>
  <c r="L28" i="15"/>
  <c r="I28" i="15"/>
  <c r="F28" i="15"/>
  <c r="C28" i="15"/>
  <c r="AJ27" i="15"/>
  <c r="AG27" i="15"/>
  <c r="AD27" i="15"/>
  <c r="AA27" i="15"/>
  <c r="X27" i="15"/>
  <c r="U27" i="15"/>
  <c r="R27" i="15"/>
  <c r="O27" i="15"/>
  <c r="L27" i="15"/>
  <c r="I27" i="15"/>
  <c r="F27" i="15"/>
  <c r="C27" i="15"/>
  <c r="AJ26" i="15"/>
  <c r="AG26" i="15"/>
  <c r="AD26" i="15"/>
  <c r="AA26" i="15"/>
  <c r="X26" i="15"/>
  <c r="U26" i="15"/>
  <c r="R26" i="15"/>
  <c r="O26" i="15"/>
  <c r="L26" i="15"/>
  <c r="I26" i="15"/>
  <c r="F26" i="15"/>
  <c r="C26" i="15"/>
  <c r="AJ25" i="15"/>
  <c r="AG25" i="15"/>
  <c r="AD25" i="15"/>
  <c r="AA25" i="15"/>
  <c r="X25" i="15"/>
  <c r="U25" i="15"/>
  <c r="R25" i="15"/>
  <c r="O25" i="15"/>
  <c r="L25" i="15"/>
  <c r="I25" i="15"/>
  <c r="F25" i="15"/>
  <c r="C25" i="15"/>
  <c r="AJ24" i="15"/>
  <c r="AG24" i="15"/>
  <c r="AD24" i="15"/>
  <c r="AA24" i="15"/>
  <c r="X24" i="15"/>
  <c r="U24" i="15"/>
  <c r="R24" i="15"/>
  <c r="O24" i="15"/>
  <c r="L24" i="15"/>
  <c r="I24" i="15"/>
  <c r="F24" i="15"/>
  <c r="C24" i="15"/>
  <c r="AJ23" i="15"/>
  <c r="AG23" i="15"/>
  <c r="AD23" i="15"/>
  <c r="AA23" i="15"/>
  <c r="X23" i="15"/>
  <c r="U23" i="15"/>
  <c r="R23" i="15"/>
  <c r="O23" i="15"/>
  <c r="L23" i="15"/>
  <c r="I23" i="15"/>
  <c r="F23" i="15"/>
  <c r="C23" i="15"/>
  <c r="AJ22" i="15"/>
  <c r="AG22" i="15"/>
  <c r="AD22" i="15"/>
  <c r="AA22" i="15"/>
  <c r="X22" i="15"/>
  <c r="U22" i="15"/>
  <c r="R22" i="15"/>
  <c r="O22" i="15"/>
  <c r="L22" i="15"/>
  <c r="I22" i="15"/>
  <c r="F22" i="15"/>
  <c r="C22" i="15"/>
  <c r="AJ21" i="15"/>
  <c r="AG21" i="15"/>
  <c r="AD21" i="15"/>
  <c r="AA21" i="15"/>
  <c r="X21" i="15"/>
  <c r="U21" i="15"/>
  <c r="R21" i="15"/>
  <c r="O21" i="15"/>
  <c r="L21" i="15"/>
  <c r="I21" i="15"/>
  <c r="F21" i="15"/>
  <c r="C21" i="15"/>
  <c r="AJ20" i="15"/>
  <c r="AG20" i="15"/>
  <c r="AD20" i="15"/>
  <c r="AA20" i="15"/>
  <c r="X20" i="15"/>
  <c r="U20" i="15"/>
  <c r="R20" i="15"/>
  <c r="O20" i="15"/>
  <c r="L20" i="15"/>
  <c r="I20" i="15"/>
  <c r="F20" i="15"/>
  <c r="C20" i="15"/>
  <c r="AJ19" i="15"/>
  <c r="AG19" i="15"/>
  <c r="AD19" i="15"/>
  <c r="AA19" i="15"/>
  <c r="X19" i="15"/>
  <c r="U19" i="15"/>
  <c r="R19" i="15"/>
  <c r="O19" i="15"/>
  <c r="L19" i="15"/>
  <c r="I19" i="15"/>
  <c r="F19" i="15"/>
  <c r="C19" i="15"/>
  <c r="AJ18" i="15"/>
  <c r="AG18" i="15"/>
  <c r="AD18" i="15"/>
  <c r="AA18" i="15"/>
  <c r="X18" i="15"/>
  <c r="U18" i="15"/>
  <c r="R18" i="15"/>
  <c r="O18" i="15"/>
  <c r="L18" i="15"/>
  <c r="I18" i="15"/>
  <c r="F18" i="15"/>
  <c r="C18" i="15"/>
  <c r="AJ17" i="15"/>
  <c r="AG17" i="15"/>
  <c r="AD17" i="15"/>
  <c r="AA17" i="15"/>
  <c r="X17" i="15"/>
  <c r="U17" i="15"/>
  <c r="R17" i="15"/>
  <c r="O17" i="15"/>
  <c r="L17" i="15"/>
  <c r="I17" i="15"/>
  <c r="F17" i="15"/>
  <c r="C17" i="15"/>
  <c r="AJ16" i="15"/>
  <c r="AG16" i="15"/>
  <c r="AD16" i="15"/>
  <c r="AA16" i="15"/>
  <c r="X16" i="15"/>
  <c r="U16" i="15"/>
  <c r="R16" i="15"/>
  <c r="O16" i="15"/>
  <c r="L16" i="15"/>
  <c r="I16" i="15"/>
  <c r="F16" i="15"/>
  <c r="C16" i="15"/>
  <c r="AJ15" i="15"/>
  <c r="AG15" i="15"/>
  <c r="AD15" i="15"/>
  <c r="AA15" i="15"/>
  <c r="X15" i="15"/>
  <c r="U15" i="15"/>
  <c r="R15" i="15"/>
  <c r="O15" i="15"/>
  <c r="L15" i="15"/>
  <c r="I15" i="15"/>
  <c r="F15" i="15"/>
  <c r="C15" i="15"/>
  <c r="AJ14" i="15"/>
  <c r="AG14" i="15"/>
  <c r="AD14" i="15"/>
  <c r="AA14" i="15"/>
  <c r="X14" i="15"/>
  <c r="U14" i="15"/>
  <c r="R14" i="15"/>
  <c r="O14" i="15"/>
  <c r="L14" i="15"/>
  <c r="I14" i="15"/>
  <c r="F14" i="15"/>
  <c r="C14" i="15"/>
  <c r="AJ13" i="15"/>
  <c r="AG13" i="15"/>
  <c r="AD13" i="15"/>
  <c r="AA13" i="15"/>
  <c r="X13" i="15"/>
  <c r="U13" i="15"/>
  <c r="R13" i="15"/>
  <c r="O13" i="15"/>
  <c r="L13" i="15"/>
  <c r="I13" i="15"/>
  <c r="F13" i="15"/>
  <c r="C13" i="15"/>
  <c r="AJ12" i="15"/>
  <c r="AG12" i="15"/>
  <c r="AD12" i="15"/>
  <c r="AA12" i="15"/>
  <c r="X12" i="15"/>
  <c r="U12" i="15"/>
  <c r="R12" i="15"/>
  <c r="Q12" i="15"/>
  <c r="O12" i="15"/>
  <c r="L12" i="15"/>
  <c r="I12" i="15"/>
  <c r="F12" i="15"/>
  <c r="C12" i="15"/>
  <c r="AJ11" i="15"/>
  <c r="AG11" i="15"/>
  <c r="AD11" i="15"/>
  <c r="AA11" i="15"/>
  <c r="X11" i="15"/>
  <c r="U11" i="15"/>
  <c r="R11" i="15"/>
  <c r="O11" i="15"/>
  <c r="L11" i="15"/>
  <c r="I11" i="15"/>
  <c r="F11" i="15"/>
  <c r="C11" i="15"/>
  <c r="AJ10" i="15"/>
  <c r="AG10" i="15"/>
  <c r="AD10" i="15"/>
  <c r="AA10" i="15"/>
  <c r="X10" i="15"/>
  <c r="U10" i="15"/>
  <c r="R10" i="15"/>
  <c r="O10" i="15"/>
  <c r="L10" i="15"/>
  <c r="I10" i="15"/>
  <c r="F10" i="15"/>
  <c r="C10" i="15"/>
  <c r="AJ9" i="15"/>
  <c r="AG9" i="15"/>
  <c r="AD9" i="15"/>
  <c r="AA9" i="15"/>
  <c r="X9" i="15"/>
  <c r="U9" i="15"/>
  <c r="R9" i="15"/>
  <c r="O9" i="15"/>
  <c r="L9" i="15"/>
  <c r="I9" i="15"/>
  <c r="F9" i="15"/>
  <c r="C9" i="15"/>
  <c r="AJ8" i="15"/>
  <c r="AG8" i="15"/>
  <c r="AD8" i="15"/>
  <c r="AA8" i="15"/>
  <c r="X8" i="15"/>
  <c r="U8" i="15"/>
  <c r="T8" i="15"/>
  <c r="R8" i="15"/>
  <c r="O8" i="15"/>
  <c r="L8" i="15"/>
  <c r="I8" i="15"/>
  <c r="F8" i="15"/>
  <c r="E8" i="15"/>
  <c r="C8" i="15"/>
  <c r="AJ7" i="15"/>
  <c r="AG7" i="15"/>
  <c r="AD7" i="15"/>
  <c r="AA7" i="15"/>
  <c r="X7" i="15"/>
  <c r="W7" i="15"/>
  <c r="U7" i="15"/>
  <c r="R7" i="15"/>
  <c r="O7" i="15"/>
  <c r="L7" i="15"/>
  <c r="K7" i="15"/>
  <c r="I7" i="15"/>
  <c r="F7" i="15"/>
  <c r="C7" i="15"/>
  <c r="AJ6" i="15"/>
  <c r="AG6" i="15"/>
  <c r="AF6" i="15"/>
  <c r="AD6" i="15"/>
  <c r="AA6" i="15"/>
  <c r="X6" i="15"/>
  <c r="U6" i="15"/>
  <c r="T6" i="15"/>
  <c r="R6" i="15"/>
  <c r="O6" i="15"/>
  <c r="L6" i="15"/>
  <c r="I6" i="15"/>
  <c r="F6" i="15"/>
  <c r="E6" i="15"/>
  <c r="C6" i="15"/>
  <c r="AJ5" i="15"/>
  <c r="AG5" i="15"/>
  <c r="AD5" i="15"/>
  <c r="AC5" i="15"/>
  <c r="AA5" i="15"/>
  <c r="X5" i="15"/>
  <c r="U5" i="15"/>
  <c r="R5" i="15"/>
  <c r="O5" i="15"/>
  <c r="L5" i="15"/>
  <c r="I5" i="15"/>
  <c r="F5" i="15"/>
  <c r="C5" i="15"/>
  <c r="AJ4" i="15"/>
  <c r="AI4" i="15"/>
  <c r="AG4" i="15"/>
  <c r="AD4" i="15"/>
  <c r="AA4" i="15"/>
  <c r="X4" i="15"/>
  <c r="W4" i="15"/>
  <c r="U4" i="15"/>
  <c r="R4" i="15"/>
  <c r="O4" i="15"/>
  <c r="L4" i="15"/>
  <c r="K4" i="15"/>
  <c r="I4" i="15"/>
  <c r="F4" i="15"/>
  <c r="C4" i="15"/>
  <c r="AM3" i="15"/>
  <c r="AH3" i="15"/>
  <c r="M3" i="15"/>
  <c r="J3" i="15"/>
  <c r="Y1" i="15"/>
  <c r="Q32" i="15" s="1"/>
  <c r="C3" i="14"/>
  <c r="C9" i="14" s="1"/>
  <c r="A44" i="13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30" i="13"/>
  <c r="C44" i="13" s="1"/>
  <c r="A16" i="13"/>
  <c r="A2" i="13"/>
  <c r="H2" i="13" s="1"/>
  <c r="A35" i="12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19" i="12"/>
  <c r="A20" i="12" s="1"/>
  <c r="A3" i="12"/>
  <c r="I3" i="12" s="1"/>
  <c r="E32" i="15" l="1"/>
  <c r="A31" i="13"/>
  <c r="B45" i="13" s="1"/>
  <c r="C35" i="12"/>
  <c r="D44" i="13"/>
  <c r="H35" i="12"/>
  <c r="E44" i="13"/>
  <c r="G44" i="13"/>
  <c r="H44" i="13"/>
  <c r="G3" i="12"/>
  <c r="C30" i="13"/>
  <c r="G16" i="13"/>
  <c r="B30" i="13"/>
  <c r="F16" i="13"/>
  <c r="E16" i="13"/>
  <c r="F30" i="13"/>
  <c r="E30" i="13"/>
  <c r="D30" i="13"/>
  <c r="G36" i="12"/>
  <c r="G20" i="12"/>
  <c r="F36" i="12"/>
  <c r="F20" i="12"/>
  <c r="B36" i="12"/>
  <c r="E36" i="12"/>
  <c r="D36" i="12"/>
  <c r="C36" i="12"/>
  <c r="A21" i="12"/>
  <c r="H20" i="12"/>
  <c r="E20" i="12"/>
  <c r="H36" i="12"/>
  <c r="G2" i="13"/>
  <c r="F2" i="13"/>
  <c r="E2" i="13"/>
  <c r="B16" i="13"/>
  <c r="B2" i="13"/>
  <c r="C16" i="13"/>
  <c r="C2" i="13"/>
  <c r="A3" i="13"/>
  <c r="B19" i="12"/>
  <c r="E3" i="12"/>
  <c r="C3" i="12"/>
  <c r="A4" i="12"/>
  <c r="B3" i="12"/>
  <c r="D19" i="12"/>
  <c r="C19" i="12"/>
  <c r="H3" i="12"/>
  <c r="F3" i="12"/>
  <c r="A17" i="13"/>
  <c r="D2" i="13"/>
  <c r="D3" i="12"/>
  <c r="G35" i="12"/>
  <c r="G19" i="12"/>
  <c r="F35" i="12"/>
  <c r="F19" i="12"/>
  <c r="B35" i="12"/>
  <c r="D35" i="12"/>
  <c r="H19" i="12"/>
  <c r="E19" i="12"/>
  <c r="E35" i="12"/>
  <c r="D16" i="13"/>
  <c r="Q9" i="15"/>
  <c r="AF9" i="15"/>
  <c r="Q11" i="15"/>
  <c r="AC32" i="15"/>
  <c r="F44" i="13"/>
  <c r="P3" i="15"/>
  <c r="B4" i="15"/>
  <c r="N4" i="15"/>
  <c r="Z4" i="15"/>
  <c r="Q5" i="15"/>
  <c r="H6" i="15"/>
  <c r="AI6" i="15"/>
  <c r="Q10" i="15"/>
  <c r="W34" i="15"/>
  <c r="S3" i="15"/>
  <c r="E5" i="15"/>
  <c r="AF5" i="15"/>
  <c r="W6" i="15"/>
  <c r="AC7" i="15"/>
  <c r="H8" i="15"/>
  <c r="E9" i="15"/>
  <c r="T9" i="15"/>
  <c r="E12" i="15"/>
  <c r="AC33" i="15"/>
  <c r="Q33" i="15"/>
  <c r="AC31" i="15"/>
  <c r="Q31" i="15"/>
  <c r="E31" i="15"/>
  <c r="AC30" i="15"/>
  <c r="Q30" i="15"/>
  <c r="E30" i="15"/>
  <c r="AC29" i="15"/>
  <c r="Q29" i="15"/>
  <c r="E29" i="15"/>
  <c r="AC28" i="15"/>
  <c r="Q28" i="15"/>
  <c r="E28" i="15"/>
  <c r="AC27" i="15"/>
  <c r="Q27" i="15"/>
  <c r="E27" i="15"/>
  <c r="AC26" i="15"/>
  <c r="Q26" i="15"/>
  <c r="E26" i="15"/>
  <c r="AC25" i="15"/>
  <c r="Q25" i="15"/>
  <c r="E25" i="15"/>
  <c r="AC24" i="15"/>
  <c r="Q24" i="15"/>
  <c r="E24" i="15"/>
  <c r="AC23" i="15"/>
  <c r="Q23" i="15"/>
  <c r="E23" i="15"/>
  <c r="AC22" i="15"/>
  <c r="Q22" i="15"/>
  <c r="E22" i="15"/>
  <c r="AC21" i="15"/>
  <c r="Q21" i="15"/>
  <c r="E21" i="15"/>
  <c r="AC20" i="15"/>
  <c r="Q20" i="15"/>
  <c r="E20" i="15"/>
  <c r="AC19" i="15"/>
  <c r="Q19" i="15"/>
  <c r="E19" i="15"/>
  <c r="AC18" i="15"/>
  <c r="Q18" i="15"/>
  <c r="E18" i="15"/>
  <c r="AC17" i="15"/>
  <c r="Q17" i="15"/>
  <c r="E17" i="15"/>
  <c r="AC16" i="15"/>
  <c r="Q16" i="15"/>
  <c r="E16" i="15"/>
  <c r="AC15" i="15"/>
  <c r="Q15" i="15"/>
  <c r="E15" i="15"/>
  <c r="AC14" i="15"/>
  <c r="Q14" i="15"/>
  <c r="E14" i="15"/>
  <c r="AC13" i="15"/>
  <c r="Q13" i="15"/>
  <c r="E13" i="15"/>
  <c r="AC12" i="15"/>
  <c r="AI34" i="15"/>
  <c r="T34" i="15"/>
  <c r="B33" i="15"/>
  <c r="Z32" i="15"/>
  <c r="N32" i="15"/>
  <c r="B34" i="15"/>
  <c r="Z33" i="15"/>
  <c r="N33" i="15"/>
  <c r="B32" i="15"/>
  <c r="Z31" i="15"/>
  <c r="N31" i="15"/>
  <c r="B31" i="15"/>
  <c r="Z30" i="15"/>
  <c r="N30" i="15"/>
  <c r="B30" i="15"/>
  <c r="Z29" i="15"/>
  <c r="N29" i="15"/>
  <c r="B29" i="15"/>
  <c r="Z28" i="15"/>
  <c r="N28" i="15"/>
  <c r="B28" i="15"/>
  <c r="Z27" i="15"/>
  <c r="N27" i="15"/>
  <c r="B27" i="15"/>
  <c r="Z26" i="15"/>
  <c r="N26" i="15"/>
  <c r="B26" i="15"/>
  <c r="Z25" i="15"/>
  <c r="N25" i="15"/>
  <c r="B25" i="15"/>
  <c r="Z24" i="15"/>
  <c r="N24" i="15"/>
  <c r="B24" i="15"/>
  <c r="Z23" i="15"/>
  <c r="N23" i="15"/>
  <c r="B23" i="15"/>
  <c r="Z22" i="15"/>
  <c r="N22" i="15"/>
  <c r="B22" i="15"/>
  <c r="Z21" i="15"/>
  <c r="N21" i="15"/>
  <c r="B21" i="15"/>
  <c r="Z20" i="15"/>
  <c r="N20" i="15"/>
  <c r="B20" i="15"/>
  <c r="Z19" i="15"/>
  <c r="N19" i="15"/>
  <c r="B19" i="15"/>
  <c r="Z18" i="15"/>
  <c r="N18" i="15"/>
  <c r="B18" i="15"/>
  <c r="Z17" i="15"/>
  <c r="N17" i="15"/>
  <c r="B17" i="15"/>
  <c r="Z16" i="15"/>
  <c r="N16" i="15"/>
  <c r="B16" i="15"/>
  <c r="Z15" i="15"/>
  <c r="N15" i="15"/>
  <c r="B15" i="15"/>
  <c r="Z14" i="15"/>
  <c r="N14" i="15"/>
  <c r="B14" i="15"/>
  <c r="Z13" i="15"/>
  <c r="N13" i="15"/>
  <c r="B13" i="15"/>
  <c r="Z12" i="15"/>
  <c r="N12" i="15"/>
  <c r="B12" i="15"/>
  <c r="Z11" i="15"/>
  <c r="N11" i="15"/>
  <c r="B11" i="15"/>
  <c r="Z10" i="15"/>
  <c r="N10" i="15"/>
  <c r="B10" i="15"/>
  <c r="Z9" i="15"/>
  <c r="N9" i="15"/>
  <c r="B9" i="15"/>
  <c r="Z8" i="15"/>
  <c r="N8" i="15"/>
  <c r="B8" i="15"/>
  <c r="Z7" i="15"/>
  <c r="N7" i="15"/>
  <c r="B7" i="15"/>
  <c r="Z6" i="15"/>
  <c r="N6" i="15"/>
  <c r="B6" i="15"/>
  <c r="Z5" i="15"/>
  <c r="N5" i="15"/>
  <c r="B5" i="15"/>
  <c r="AC34" i="15"/>
  <c r="N34" i="15"/>
  <c r="AI33" i="15"/>
  <c r="W33" i="15"/>
  <c r="K33" i="15"/>
  <c r="AI31" i="15"/>
  <c r="W31" i="15"/>
  <c r="K31" i="15"/>
  <c r="AI30" i="15"/>
  <c r="W30" i="15"/>
  <c r="K30" i="15"/>
  <c r="AI29" i="15"/>
  <c r="W29" i="15"/>
  <c r="K29" i="15"/>
  <c r="AI28" i="15"/>
  <c r="W28" i="15"/>
  <c r="K28" i="15"/>
  <c r="AI27" i="15"/>
  <c r="W27" i="15"/>
  <c r="K27" i="15"/>
  <c r="AI26" i="15"/>
  <c r="W26" i="15"/>
  <c r="K26" i="15"/>
  <c r="AI25" i="15"/>
  <c r="W25" i="15"/>
  <c r="K25" i="15"/>
  <c r="AI24" i="15"/>
  <c r="W24" i="15"/>
  <c r="K24" i="15"/>
  <c r="AI23" i="15"/>
  <c r="W23" i="15"/>
  <c r="K23" i="15"/>
  <c r="AI22" i="15"/>
  <c r="W22" i="15"/>
  <c r="K22" i="15"/>
  <c r="AI21" i="15"/>
  <c r="W21" i="15"/>
  <c r="K21" i="15"/>
  <c r="AI20" i="15"/>
  <c r="W20" i="15"/>
  <c r="K20" i="15"/>
  <c r="AI19" i="15"/>
  <c r="W19" i="15"/>
  <c r="K19" i="15"/>
  <c r="AI18" i="15"/>
  <c r="W18" i="15"/>
  <c r="K18" i="15"/>
  <c r="AI17" i="15"/>
  <c r="W17" i="15"/>
  <c r="K17" i="15"/>
  <c r="AI16" i="15"/>
  <c r="W16" i="15"/>
  <c r="K16" i="15"/>
  <c r="AI15" i="15"/>
  <c r="W15" i="15"/>
  <c r="K15" i="15"/>
  <c r="AI14" i="15"/>
  <c r="W14" i="15"/>
  <c r="K14" i="15"/>
  <c r="AI13" i="15"/>
  <c r="W13" i="15"/>
  <c r="K13" i="15"/>
  <c r="AI12" i="15"/>
  <c r="W12" i="15"/>
  <c r="K12" i="15"/>
  <c r="AI11" i="15"/>
  <c r="W11" i="15"/>
  <c r="K11" i="15"/>
  <c r="AI10" i="15"/>
  <c r="W10" i="15"/>
  <c r="K10" i="15"/>
  <c r="AI9" i="15"/>
  <c r="W9" i="15"/>
  <c r="K9" i="15"/>
  <c r="AI8" i="15"/>
  <c r="W8" i="15"/>
  <c r="K8" i="15"/>
  <c r="AI7" i="15"/>
  <c r="AF32" i="15"/>
  <c r="T32" i="15"/>
  <c r="H32" i="15"/>
  <c r="AF33" i="15"/>
  <c r="T33" i="15"/>
  <c r="H33" i="15"/>
  <c r="AF31" i="15"/>
  <c r="T31" i="15"/>
  <c r="H31" i="15"/>
  <c r="AF30" i="15"/>
  <c r="T30" i="15"/>
  <c r="H30" i="15"/>
  <c r="AF29" i="15"/>
  <c r="T29" i="15"/>
  <c r="H29" i="15"/>
  <c r="AF28" i="15"/>
  <c r="T28" i="15"/>
  <c r="H28" i="15"/>
  <c r="AF27" i="15"/>
  <c r="T27" i="15"/>
  <c r="H27" i="15"/>
  <c r="AF26" i="15"/>
  <c r="T26" i="15"/>
  <c r="H26" i="15"/>
  <c r="AF25" i="15"/>
  <c r="T25" i="15"/>
  <c r="H25" i="15"/>
  <c r="AF24" i="15"/>
  <c r="T24" i="15"/>
  <c r="H24" i="15"/>
  <c r="AF23" i="15"/>
  <c r="T23" i="15"/>
  <c r="H23" i="15"/>
  <c r="AF22" i="15"/>
  <c r="T22" i="15"/>
  <c r="H22" i="15"/>
  <c r="AF21" i="15"/>
  <c r="T21" i="15"/>
  <c r="H21" i="15"/>
  <c r="AF20" i="15"/>
  <c r="T20" i="15"/>
  <c r="H20" i="15"/>
  <c r="AF19" i="15"/>
  <c r="T19" i="15"/>
  <c r="H19" i="15"/>
  <c r="AF18" i="15"/>
  <c r="T18" i="15"/>
  <c r="H18" i="15"/>
  <c r="AF17" i="15"/>
  <c r="T17" i="15"/>
  <c r="H17" i="15"/>
  <c r="AF16" i="15"/>
  <c r="T16" i="15"/>
  <c r="H16" i="15"/>
  <c r="AF15" i="15"/>
  <c r="T15" i="15"/>
  <c r="H15" i="15"/>
  <c r="AF14" i="15"/>
  <c r="T14" i="15"/>
  <c r="H14" i="15"/>
  <c r="AF13" i="15"/>
  <c r="T13" i="15"/>
  <c r="H13" i="15"/>
  <c r="AF12" i="15"/>
  <c r="T12" i="15"/>
  <c r="H12" i="15"/>
  <c r="AF11" i="15"/>
  <c r="T11" i="15"/>
  <c r="H11" i="15"/>
  <c r="AF10" i="15"/>
  <c r="T10" i="15"/>
  <c r="H10" i="15"/>
  <c r="V3" i="15"/>
  <c r="E4" i="15"/>
  <c r="Q4" i="15"/>
  <c r="AC4" i="15"/>
  <c r="T5" i="15"/>
  <c r="K6" i="15"/>
  <c r="Q7" i="15"/>
  <c r="E11" i="15"/>
  <c r="AI32" i="15"/>
  <c r="H34" i="15"/>
  <c r="I44" i="13"/>
  <c r="A3" i="15"/>
  <c r="Y3" i="15"/>
  <c r="H5" i="15"/>
  <c r="AI5" i="15"/>
  <c r="E7" i="15"/>
  <c r="AF7" i="15"/>
  <c r="AC8" i="15"/>
  <c r="H9" i="15"/>
  <c r="E10" i="15"/>
  <c r="B44" i="13"/>
  <c r="D3" i="15"/>
  <c r="AB3" i="15"/>
  <c r="H4" i="15"/>
  <c r="T4" i="15"/>
  <c r="AF4" i="15"/>
  <c r="W5" i="15"/>
  <c r="AC6" i="15"/>
  <c r="T7" i="15"/>
  <c r="AC11" i="15"/>
  <c r="W32" i="15"/>
  <c r="G3" i="15"/>
  <c r="AE3" i="15"/>
  <c r="K5" i="15"/>
  <c r="Q6" i="15"/>
  <c r="H7" i="15"/>
  <c r="Q8" i="15"/>
  <c r="AF8" i="15"/>
  <c r="AC9" i="15"/>
  <c r="AC10" i="15"/>
  <c r="E45" i="13" l="1"/>
  <c r="I45" i="13"/>
  <c r="H45" i="13"/>
  <c r="C45" i="13"/>
  <c r="G45" i="13"/>
  <c r="A32" i="13"/>
  <c r="B46" i="13" s="1"/>
  <c r="F45" i="13"/>
  <c r="D45" i="13"/>
  <c r="E31" i="13"/>
  <c r="A18" i="13"/>
  <c r="D31" i="13"/>
  <c r="G17" i="13"/>
  <c r="C31" i="13"/>
  <c r="F17" i="13"/>
  <c r="B31" i="13"/>
  <c r="E17" i="13"/>
  <c r="F31" i="13"/>
  <c r="G3" i="13"/>
  <c r="F3" i="13"/>
  <c r="E3" i="13"/>
  <c r="C17" i="13"/>
  <c r="B3" i="13"/>
  <c r="H3" i="13"/>
  <c r="D3" i="13"/>
  <c r="D17" i="13"/>
  <c r="C3" i="13"/>
  <c r="B17" i="13"/>
  <c r="A4" i="13"/>
  <c r="G37" i="12"/>
  <c r="G21" i="12"/>
  <c r="F37" i="12"/>
  <c r="F21" i="12"/>
  <c r="B37" i="12"/>
  <c r="H21" i="12"/>
  <c r="H37" i="12"/>
  <c r="E37" i="12"/>
  <c r="C37" i="12"/>
  <c r="E21" i="12"/>
  <c r="D37" i="12"/>
  <c r="A22" i="12"/>
  <c r="B20" i="12"/>
  <c r="C20" i="12"/>
  <c r="D4" i="12"/>
  <c r="A5" i="12"/>
  <c r="B4" i="12"/>
  <c r="I4" i="12"/>
  <c r="G4" i="12"/>
  <c r="F4" i="12"/>
  <c r="E4" i="12"/>
  <c r="C4" i="12"/>
  <c r="H4" i="12"/>
  <c r="D20" i="12"/>
  <c r="G46" i="13" l="1"/>
  <c r="E46" i="13"/>
  <c r="F46" i="13"/>
  <c r="H46" i="13"/>
  <c r="D46" i="13"/>
  <c r="C46" i="13"/>
  <c r="A33" i="13"/>
  <c r="I46" i="13"/>
  <c r="B21" i="12"/>
  <c r="C5" i="12"/>
  <c r="D21" i="12"/>
  <c r="I5" i="12"/>
  <c r="C21" i="12"/>
  <c r="H5" i="12"/>
  <c r="F5" i="12"/>
  <c r="B5" i="12"/>
  <c r="A6" i="12"/>
  <c r="D5" i="12"/>
  <c r="G5" i="12"/>
  <c r="E5" i="12"/>
  <c r="G4" i="13"/>
  <c r="F4" i="13"/>
  <c r="E4" i="13"/>
  <c r="D18" i="13"/>
  <c r="B4" i="13"/>
  <c r="C4" i="13"/>
  <c r="B18" i="13"/>
  <c r="A5" i="13"/>
  <c r="D4" i="13"/>
  <c r="C18" i="13"/>
  <c r="H4" i="13"/>
  <c r="F32" i="13"/>
  <c r="A19" i="13"/>
  <c r="E32" i="13"/>
  <c r="G18" i="13"/>
  <c r="C32" i="13"/>
  <c r="B32" i="13"/>
  <c r="E18" i="13"/>
  <c r="D32" i="13"/>
  <c r="F18" i="13"/>
  <c r="G38" i="12"/>
  <c r="G22" i="12"/>
  <c r="F38" i="12"/>
  <c r="F22" i="12"/>
  <c r="B38" i="12"/>
  <c r="E38" i="12"/>
  <c r="C38" i="12"/>
  <c r="A23" i="12"/>
  <c r="H22" i="12"/>
  <c r="E22" i="12"/>
  <c r="D38" i="12"/>
  <c r="H38" i="12"/>
  <c r="G47" i="13" l="1"/>
  <c r="F47" i="13"/>
  <c r="A34" i="13"/>
  <c r="C47" i="13"/>
  <c r="D47" i="13"/>
  <c r="I47" i="13"/>
  <c r="E47" i="13"/>
  <c r="H47" i="13"/>
  <c r="B47" i="13"/>
  <c r="B19" i="13"/>
  <c r="G5" i="13"/>
  <c r="F5" i="13"/>
  <c r="E5" i="13"/>
  <c r="B5" i="13"/>
  <c r="H5" i="13"/>
  <c r="D5" i="13"/>
  <c r="C5" i="13"/>
  <c r="D19" i="13"/>
  <c r="C19" i="13"/>
  <c r="A6" i="13"/>
  <c r="A20" i="13"/>
  <c r="E33" i="13"/>
  <c r="D33" i="13"/>
  <c r="E19" i="13"/>
  <c r="G19" i="13"/>
  <c r="F33" i="13"/>
  <c r="F19" i="13"/>
  <c r="C33" i="13"/>
  <c r="B33" i="13"/>
  <c r="G39" i="12"/>
  <c r="G23" i="12"/>
  <c r="F39" i="12"/>
  <c r="F23" i="12"/>
  <c r="B39" i="12"/>
  <c r="H39" i="12"/>
  <c r="E39" i="12"/>
  <c r="D39" i="12"/>
  <c r="C39" i="12"/>
  <c r="A24" i="12"/>
  <c r="E23" i="12"/>
  <c r="H23" i="12"/>
  <c r="B22" i="12"/>
  <c r="A7" i="12"/>
  <c r="B6" i="12"/>
  <c r="H6" i="12"/>
  <c r="G6" i="12"/>
  <c r="D22" i="12"/>
  <c r="E6" i="12"/>
  <c r="I6" i="12"/>
  <c r="C22" i="12"/>
  <c r="D6" i="12"/>
  <c r="C6" i="12"/>
  <c r="F6" i="12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2" i="9"/>
  <c r="C48" i="13" l="1"/>
  <c r="I48" i="13"/>
  <c r="G48" i="13"/>
  <c r="A35" i="13"/>
  <c r="E48" i="13"/>
  <c r="B48" i="13"/>
  <c r="D48" i="13"/>
  <c r="F48" i="13"/>
  <c r="H48" i="13"/>
  <c r="G40" i="12"/>
  <c r="G24" i="12"/>
  <c r="F40" i="12"/>
  <c r="F24" i="12"/>
  <c r="B40" i="12"/>
  <c r="C40" i="12"/>
  <c r="A25" i="12"/>
  <c r="E24" i="12"/>
  <c r="H40" i="12"/>
  <c r="E40" i="12"/>
  <c r="H24" i="12"/>
  <c r="D40" i="12"/>
  <c r="C34" i="13"/>
  <c r="B34" i="13"/>
  <c r="F34" i="13"/>
  <c r="F20" i="13"/>
  <c r="G20" i="13"/>
  <c r="E34" i="13"/>
  <c r="D34" i="13"/>
  <c r="A21" i="13"/>
  <c r="E20" i="13"/>
  <c r="C20" i="13"/>
  <c r="G6" i="13"/>
  <c r="B20" i="13"/>
  <c r="F6" i="13"/>
  <c r="E6" i="13"/>
  <c r="B6" i="13"/>
  <c r="C6" i="13"/>
  <c r="D20" i="13"/>
  <c r="A7" i="13"/>
  <c r="H6" i="13"/>
  <c r="D6" i="13"/>
  <c r="B23" i="12"/>
  <c r="D23" i="12"/>
  <c r="I7" i="12"/>
  <c r="G7" i="12"/>
  <c r="F7" i="12"/>
  <c r="D7" i="12"/>
  <c r="A8" i="12"/>
  <c r="B7" i="12"/>
  <c r="H7" i="12"/>
  <c r="C23" i="12"/>
  <c r="E7" i="12"/>
  <c r="C7" i="12"/>
  <c r="D34" i="9"/>
  <c r="E34" i="9" s="1"/>
  <c r="F34" i="9" s="1"/>
  <c r="D11" i="9"/>
  <c r="E11" i="9" s="1"/>
  <c r="F11" i="9" s="1"/>
  <c r="D19" i="9"/>
  <c r="E19" i="9" s="1"/>
  <c r="F19" i="9" s="1"/>
  <c r="D27" i="9"/>
  <c r="E27" i="9" s="1"/>
  <c r="F27" i="9" s="1"/>
  <c r="D35" i="9"/>
  <c r="E35" i="9" s="1"/>
  <c r="F35" i="9" s="1"/>
  <c r="D2" i="9"/>
  <c r="E2" i="9" s="1"/>
  <c r="F2" i="9" s="1"/>
  <c r="D39" i="9"/>
  <c r="E39" i="9" s="1"/>
  <c r="F39" i="9" s="1"/>
  <c r="D4" i="9"/>
  <c r="D38" i="9"/>
  <c r="D22" i="9"/>
  <c r="D14" i="9"/>
  <c r="D6" i="9"/>
  <c r="D30" i="9"/>
  <c r="D12" i="9"/>
  <c r="D21" i="9"/>
  <c r="D13" i="9"/>
  <c r="D5" i="9"/>
  <c r="D28" i="9"/>
  <c r="D40" i="9"/>
  <c r="D32" i="9"/>
  <c r="D24" i="9"/>
  <c r="D16" i="9"/>
  <c r="D8" i="9"/>
  <c r="D20" i="9"/>
  <c r="D10" i="9"/>
  <c r="D26" i="9"/>
  <c r="D3" i="9"/>
  <c r="D18" i="9"/>
  <c r="D9" i="9"/>
  <c r="D17" i="9"/>
  <c r="D25" i="9"/>
  <c r="D33" i="9"/>
  <c r="D36" i="9"/>
  <c r="D29" i="9"/>
  <c r="D37" i="9"/>
  <c r="D7" i="9"/>
  <c r="D15" i="9"/>
  <c r="D23" i="9"/>
  <c r="D31" i="9"/>
  <c r="C49" i="13" l="1"/>
  <c r="F49" i="13"/>
  <c r="A36" i="13"/>
  <c r="B49" i="13"/>
  <c r="I49" i="13"/>
  <c r="E49" i="13"/>
  <c r="G49" i="13"/>
  <c r="D49" i="13"/>
  <c r="H49" i="13"/>
  <c r="B24" i="12"/>
  <c r="H8" i="12"/>
  <c r="F8" i="12"/>
  <c r="D24" i="12"/>
  <c r="E8" i="12"/>
  <c r="C24" i="12"/>
  <c r="D8" i="12"/>
  <c r="C8" i="12"/>
  <c r="I8" i="12"/>
  <c r="B8" i="12"/>
  <c r="G8" i="12"/>
  <c r="A9" i="12"/>
  <c r="G41" i="12"/>
  <c r="G25" i="12"/>
  <c r="F41" i="12"/>
  <c r="F25" i="12"/>
  <c r="B41" i="12"/>
  <c r="H41" i="12"/>
  <c r="D41" i="12"/>
  <c r="C41" i="12"/>
  <c r="A26" i="12"/>
  <c r="H25" i="12"/>
  <c r="E25" i="12"/>
  <c r="E41" i="12"/>
  <c r="D21" i="13"/>
  <c r="G7" i="13"/>
  <c r="C21" i="13"/>
  <c r="F7" i="13"/>
  <c r="B21" i="13"/>
  <c r="E7" i="13"/>
  <c r="B7" i="13"/>
  <c r="H7" i="13"/>
  <c r="D7" i="13"/>
  <c r="C7" i="13"/>
  <c r="A8" i="13"/>
  <c r="E35" i="13"/>
  <c r="D35" i="13"/>
  <c r="C35" i="13"/>
  <c r="G21" i="13"/>
  <c r="F35" i="13"/>
  <c r="A22" i="13"/>
  <c r="F21" i="13"/>
  <c r="B35" i="13"/>
  <c r="E21" i="13"/>
  <c r="D42" i="9"/>
  <c r="G11" i="9" s="1"/>
  <c r="E28" i="9"/>
  <c r="F28" i="9" s="1"/>
  <c r="E10" i="9"/>
  <c r="F10" i="9" s="1"/>
  <c r="E5" i="9"/>
  <c r="F5" i="9" s="1"/>
  <c r="E38" i="9"/>
  <c r="F38" i="9" s="1"/>
  <c r="E33" i="9"/>
  <c r="F33" i="9" s="1"/>
  <c r="E25" i="9"/>
  <c r="F25" i="9" s="1"/>
  <c r="E20" i="9"/>
  <c r="F20" i="9" s="1"/>
  <c r="E13" i="9"/>
  <c r="F13" i="9" s="1"/>
  <c r="E4" i="9"/>
  <c r="F4" i="9" s="1"/>
  <c r="E26" i="9"/>
  <c r="F26" i="9" s="1"/>
  <c r="E31" i="9"/>
  <c r="F31" i="9" s="1"/>
  <c r="E23" i="9"/>
  <c r="F23" i="9" s="1"/>
  <c r="E8" i="9"/>
  <c r="F8" i="9" s="1"/>
  <c r="E21" i="9"/>
  <c r="F21" i="9" s="1"/>
  <c r="E22" i="9"/>
  <c r="F22" i="9" s="1"/>
  <c r="E17" i="9"/>
  <c r="F17" i="9" s="1"/>
  <c r="E15" i="9"/>
  <c r="F15" i="9" s="1"/>
  <c r="E9" i="9"/>
  <c r="F9" i="9" s="1"/>
  <c r="E16" i="9"/>
  <c r="F16" i="9" s="1"/>
  <c r="E12" i="9"/>
  <c r="F12" i="9" s="1"/>
  <c r="E36" i="9"/>
  <c r="F36" i="9" s="1"/>
  <c r="E18" i="9"/>
  <c r="F18" i="9" s="1"/>
  <c r="E24" i="9"/>
  <c r="F24" i="9" s="1"/>
  <c r="E30" i="9"/>
  <c r="F30" i="9" s="1"/>
  <c r="E7" i="9"/>
  <c r="F7" i="9" s="1"/>
  <c r="E37" i="9"/>
  <c r="F37" i="9" s="1"/>
  <c r="E32" i="9"/>
  <c r="F32" i="9" s="1"/>
  <c r="E6" i="9"/>
  <c r="F6" i="9" s="1"/>
  <c r="E29" i="9"/>
  <c r="F29" i="9" s="1"/>
  <c r="E3" i="9"/>
  <c r="F3" i="9" s="1"/>
  <c r="E40" i="9"/>
  <c r="F40" i="9" s="1"/>
  <c r="E14" i="9"/>
  <c r="F14" i="9" s="1"/>
  <c r="C50" i="13" l="1"/>
  <c r="I50" i="13"/>
  <c r="H50" i="13"/>
  <c r="F50" i="13"/>
  <c r="B50" i="13"/>
  <c r="E50" i="13"/>
  <c r="G50" i="13"/>
  <c r="A37" i="13"/>
  <c r="D50" i="13"/>
  <c r="G42" i="12"/>
  <c r="G26" i="12"/>
  <c r="F42" i="12"/>
  <c r="F26" i="12"/>
  <c r="B42" i="12"/>
  <c r="E26" i="12"/>
  <c r="H42" i="12"/>
  <c r="E42" i="12"/>
  <c r="D42" i="12"/>
  <c r="C42" i="12"/>
  <c r="H26" i="12"/>
  <c r="A27" i="12"/>
  <c r="G8" i="13"/>
  <c r="D22" i="13"/>
  <c r="F8" i="13"/>
  <c r="C22" i="13"/>
  <c r="E8" i="13"/>
  <c r="B8" i="13"/>
  <c r="C8" i="13"/>
  <c r="B22" i="13"/>
  <c r="A9" i="13"/>
  <c r="H8" i="13"/>
  <c r="D8" i="13"/>
  <c r="B25" i="12"/>
  <c r="G9" i="12"/>
  <c r="E9" i="12"/>
  <c r="D9" i="12"/>
  <c r="C9" i="12"/>
  <c r="A10" i="12"/>
  <c r="B9" i="12"/>
  <c r="D25" i="12"/>
  <c r="I9" i="12"/>
  <c r="C25" i="12"/>
  <c r="H9" i="12"/>
  <c r="F9" i="12"/>
  <c r="E22" i="13"/>
  <c r="F36" i="13"/>
  <c r="E36" i="13"/>
  <c r="C36" i="13"/>
  <c r="B36" i="13"/>
  <c r="A23" i="13"/>
  <c r="F22" i="13"/>
  <c r="D36" i="13"/>
  <c r="G22" i="13"/>
  <c r="G32" i="9"/>
  <c r="G15" i="9"/>
  <c r="G8" i="9"/>
  <c r="G36" i="9"/>
  <c r="G31" i="9"/>
  <c r="G28" i="9"/>
  <c r="G7" i="9"/>
  <c r="G17" i="9"/>
  <c r="G35" i="9"/>
  <c r="G40" i="9"/>
  <c r="G37" i="9"/>
  <c r="G20" i="9"/>
  <c r="G22" i="9"/>
  <c r="G2" i="9"/>
  <c r="H2" i="9" s="1"/>
  <c r="J2" i="9" s="1"/>
  <c r="G29" i="9"/>
  <c r="G12" i="9"/>
  <c r="G33" i="9"/>
  <c r="G27" i="9"/>
  <c r="G16" i="9"/>
  <c r="G24" i="9"/>
  <c r="G4" i="9"/>
  <c r="G5" i="9"/>
  <c r="G34" i="9"/>
  <c r="G14" i="9"/>
  <c r="G6" i="9"/>
  <c r="G30" i="9"/>
  <c r="G23" i="9"/>
  <c r="G13" i="9"/>
  <c r="G38" i="9"/>
  <c r="G19" i="9"/>
  <c r="G39" i="9"/>
  <c r="G21" i="9"/>
  <c r="G3" i="9"/>
  <c r="G18" i="9"/>
  <c r="G9" i="9"/>
  <c r="G26" i="9"/>
  <c r="G25" i="9"/>
  <c r="G10" i="9"/>
  <c r="F51" i="13" l="1"/>
  <c r="G51" i="13"/>
  <c r="D51" i="13"/>
  <c r="E51" i="13"/>
  <c r="C51" i="13"/>
  <c r="B51" i="13"/>
  <c r="I51" i="13"/>
  <c r="A38" i="13"/>
  <c r="H51" i="13"/>
  <c r="D10" i="12"/>
  <c r="C10" i="12"/>
  <c r="B26" i="12"/>
  <c r="H10" i="12"/>
  <c r="C26" i="12"/>
  <c r="F10" i="12"/>
  <c r="E10" i="12"/>
  <c r="B10" i="12"/>
  <c r="I10" i="12"/>
  <c r="D26" i="12"/>
  <c r="G10" i="12"/>
  <c r="A11" i="12"/>
  <c r="G9" i="13"/>
  <c r="F9" i="13"/>
  <c r="D23" i="13"/>
  <c r="E9" i="13"/>
  <c r="B9" i="13"/>
  <c r="B23" i="13"/>
  <c r="H9" i="13"/>
  <c r="D9" i="13"/>
  <c r="C9" i="13"/>
  <c r="C23" i="13"/>
  <c r="A10" i="13"/>
  <c r="G43" i="12"/>
  <c r="G27" i="12"/>
  <c r="F43" i="12"/>
  <c r="F27" i="12"/>
  <c r="B43" i="12"/>
  <c r="D43" i="12"/>
  <c r="H27" i="12"/>
  <c r="E27" i="12"/>
  <c r="E43" i="12"/>
  <c r="A28" i="12"/>
  <c r="H43" i="12"/>
  <c r="C43" i="12"/>
  <c r="F23" i="13"/>
  <c r="E23" i="13"/>
  <c r="E37" i="13"/>
  <c r="D37" i="13"/>
  <c r="F37" i="13"/>
  <c r="C37" i="13"/>
  <c r="B37" i="13"/>
  <c r="A24" i="13"/>
  <c r="G23" i="13"/>
  <c r="K2" i="9"/>
  <c r="I2" i="9"/>
  <c r="H3" i="9"/>
  <c r="J3" i="9" s="1"/>
  <c r="C52" i="13" l="1"/>
  <c r="D52" i="13"/>
  <c r="G52" i="13"/>
  <c r="E52" i="13"/>
  <c r="B52" i="13"/>
  <c r="I52" i="13"/>
  <c r="A39" i="13"/>
  <c r="H52" i="13"/>
  <c r="F52" i="13"/>
  <c r="G10" i="13"/>
  <c r="F10" i="13"/>
  <c r="E10" i="13"/>
  <c r="B24" i="13"/>
  <c r="B10" i="13"/>
  <c r="C10" i="13"/>
  <c r="D24" i="13"/>
  <c r="C24" i="13"/>
  <c r="A11" i="13"/>
  <c r="H10" i="13"/>
  <c r="D10" i="13"/>
  <c r="C11" i="12"/>
  <c r="A12" i="12"/>
  <c r="B11" i="12"/>
  <c r="B27" i="12"/>
  <c r="I11" i="12"/>
  <c r="G11" i="12"/>
  <c r="F11" i="12"/>
  <c r="D27" i="12"/>
  <c r="E11" i="12"/>
  <c r="C27" i="12"/>
  <c r="D11" i="12"/>
  <c r="H11" i="12"/>
  <c r="C38" i="13"/>
  <c r="G24" i="13"/>
  <c r="B38" i="13"/>
  <c r="F24" i="13"/>
  <c r="E24" i="13"/>
  <c r="F38" i="13"/>
  <c r="D38" i="13"/>
  <c r="A25" i="13"/>
  <c r="E38" i="13"/>
  <c r="G44" i="12"/>
  <c r="G28" i="12"/>
  <c r="F44" i="12"/>
  <c r="F28" i="12"/>
  <c r="E44" i="12"/>
  <c r="B44" i="12"/>
  <c r="H44" i="12"/>
  <c r="D44" i="12"/>
  <c r="C44" i="12"/>
  <c r="A29" i="12"/>
  <c r="H28" i="12"/>
  <c r="E28" i="12"/>
  <c r="K3" i="9"/>
  <c r="I3" i="9"/>
  <c r="H4" i="9"/>
  <c r="I4" i="9" s="1"/>
  <c r="B53" i="13" l="1"/>
  <c r="A40" i="13"/>
  <c r="I53" i="13"/>
  <c r="F53" i="13"/>
  <c r="E53" i="13"/>
  <c r="H53" i="13"/>
  <c r="G53" i="13"/>
  <c r="D53" i="13"/>
  <c r="C53" i="13"/>
  <c r="A13" i="12"/>
  <c r="B12" i="12"/>
  <c r="I12" i="12"/>
  <c r="B28" i="12"/>
  <c r="C28" i="12"/>
  <c r="H12" i="12"/>
  <c r="G12" i="12"/>
  <c r="F12" i="12"/>
  <c r="E12" i="12"/>
  <c r="D28" i="12"/>
  <c r="C12" i="12"/>
  <c r="D12" i="12"/>
  <c r="E39" i="13"/>
  <c r="A26" i="13"/>
  <c r="D39" i="13"/>
  <c r="G25" i="13"/>
  <c r="C39" i="13"/>
  <c r="F25" i="13"/>
  <c r="B39" i="13"/>
  <c r="E25" i="13"/>
  <c r="F39" i="13"/>
  <c r="G45" i="12"/>
  <c r="G29" i="12"/>
  <c r="F45" i="12"/>
  <c r="F29" i="12"/>
  <c r="E45" i="12"/>
  <c r="B45" i="12"/>
  <c r="C45" i="12"/>
  <c r="H29" i="12"/>
  <c r="A30" i="12"/>
  <c r="H45" i="12"/>
  <c r="D45" i="12"/>
  <c r="E29" i="12"/>
  <c r="G11" i="13"/>
  <c r="F11" i="13"/>
  <c r="E11" i="13"/>
  <c r="C25" i="13"/>
  <c r="B11" i="13"/>
  <c r="D25" i="13"/>
  <c r="H11" i="13"/>
  <c r="D11" i="13"/>
  <c r="C11" i="13"/>
  <c r="A12" i="13"/>
  <c r="B25" i="13"/>
  <c r="K4" i="9"/>
  <c r="J4" i="9"/>
  <c r="H5" i="9"/>
  <c r="J5" i="9" s="1"/>
  <c r="E54" i="13" l="1"/>
  <c r="D54" i="13"/>
  <c r="F54" i="13"/>
  <c r="I54" i="13"/>
  <c r="C54" i="13"/>
  <c r="H54" i="13"/>
  <c r="B54" i="13"/>
  <c r="A41" i="13"/>
  <c r="G54" i="13"/>
  <c r="F40" i="13"/>
  <c r="A27" i="13"/>
  <c r="E40" i="13"/>
  <c r="G26" i="13"/>
  <c r="C40" i="13"/>
  <c r="B40" i="13"/>
  <c r="F26" i="13"/>
  <c r="E26" i="13"/>
  <c r="D40" i="13"/>
  <c r="G46" i="12"/>
  <c r="G30" i="12"/>
  <c r="F46" i="12"/>
  <c r="F30" i="12"/>
  <c r="E46" i="12"/>
  <c r="B46" i="12"/>
  <c r="H46" i="12"/>
  <c r="D46" i="12"/>
  <c r="H30" i="12"/>
  <c r="C46" i="12"/>
  <c r="E30" i="12"/>
  <c r="G12" i="13"/>
  <c r="F12" i="13"/>
  <c r="E12" i="13"/>
  <c r="D26" i="13"/>
  <c r="B12" i="13"/>
  <c r="C12" i="13"/>
  <c r="C26" i="13"/>
  <c r="A13" i="13"/>
  <c r="H12" i="13"/>
  <c r="B26" i="13"/>
  <c r="D12" i="13"/>
  <c r="I13" i="12"/>
  <c r="H13" i="12"/>
  <c r="B29" i="12"/>
  <c r="D13" i="12"/>
  <c r="C13" i="12"/>
  <c r="D29" i="12"/>
  <c r="C29" i="12"/>
  <c r="A14" i="12"/>
  <c r="G13" i="12"/>
  <c r="F13" i="12"/>
  <c r="E13" i="12"/>
  <c r="B13" i="12"/>
  <c r="H6" i="9"/>
  <c r="J6" i="9" s="1"/>
  <c r="I5" i="9"/>
  <c r="K5" i="9"/>
  <c r="C55" i="13" l="1"/>
  <c r="I55" i="13"/>
  <c r="B55" i="13"/>
  <c r="E55" i="13"/>
  <c r="H55" i="13"/>
  <c r="G55" i="13"/>
  <c r="F55" i="13"/>
  <c r="D55" i="13"/>
  <c r="H14" i="12"/>
  <c r="G14" i="12"/>
  <c r="B30" i="12"/>
  <c r="C14" i="12"/>
  <c r="F14" i="12"/>
  <c r="D14" i="12"/>
  <c r="B14" i="12"/>
  <c r="D30" i="12"/>
  <c r="E14" i="12"/>
  <c r="I14" i="12"/>
  <c r="C30" i="12"/>
  <c r="B27" i="13"/>
  <c r="G13" i="13"/>
  <c r="F13" i="13"/>
  <c r="E13" i="13"/>
  <c r="B13" i="13"/>
  <c r="C27" i="13"/>
  <c r="H13" i="13"/>
  <c r="D13" i="13"/>
  <c r="C13" i="13"/>
  <c r="D27" i="13"/>
  <c r="E41" i="13"/>
  <c r="D41" i="13"/>
  <c r="E27" i="13"/>
  <c r="F27" i="13"/>
  <c r="F41" i="13"/>
  <c r="C41" i="13"/>
  <c r="B41" i="13"/>
  <c r="G27" i="13"/>
  <c r="H7" i="9"/>
  <c r="K7" i="9" s="1"/>
  <c r="I6" i="9"/>
  <c r="K6" i="9"/>
  <c r="I7" i="9" l="1"/>
  <c r="H8" i="9"/>
  <c r="K8" i="9" s="1"/>
  <c r="J7" i="9"/>
  <c r="I8" i="9" l="1"/>
  <c r="H9" i="9"/>
  <c r="H10" i="9" s="1"/>
  <c r="J8" i="9"/>
  <c r="K9" i="9" l="1"/>
  <c r="I9" i="9"/>
  <c r="J9" i="9"/>
  <c r="H11" i="9"/>
  <c r="I10" i="9"/>
  <c r="K10" i="9"/>
  <c r="J10" i="9"/>
  <c r="J11" i="9" l="1"/>
  <c r="H12" i="9"/>
  <c r="I11" i="9"/>
  <c r="K11" i="9"/>
  <c r="H13" i="9" l="1"/>
  <c r="I12" i="9"/>
  <c r="K12" i="9"/>
  <c r="J12" i="9"/>
  <c r="K13" i="9" l="1"/>
  <c r="J13" i="9"/>
  <c r="I13" i="9"/>
  <c r="H14" i="9"/>
  <c r="J14" i="9" l="1"/>
  <c r="K14" i="9"/>
  <c r="I14" i="9"/>
  <c r="H15" i="9"/>
  <c r="K15" i="9" l="1"/>
  <c r="I15" i="9"/>
  <c r="H16" i="9"/>
  <c r="J15" i="9"/>
  <c r="K16" i="9" l="1"/>
  <c r="J16" i="9"/>
  <c r="H17" i="9"/>
  <c r="I16" i="9"/>
  <c r="J17" i="9" l="1"/>
  <c r="H18" i="9"/>
  <c r="I17" i="9"/>
  <c r="K17" i="9"/>
  <c r="H19" i="9" l="1"/>
  <c r="I18" i="9"/>
  <c r="K18" i="9"/>
  <c r="J18" i="9"/>
  <c r="J19" i="9" l="1"/>
  <c r="H20" i="9"/>
  <c r="I19" i="9"/>
  <c r="K19" i="9"/>
  <c r="H21" i="9" l="1"/>
  <c r="I20" i="9"/>
  <c r="K20" i="9"/>
  <c r="J20" i="9"/>
  <c r="K21" i="9" l="1"/>
  <c r="J21" i="9"/>
  <c r="I21" i="9"/>
  <c r="H22" i="9"/>
  <c r="K22" i="9" l="1"/>
  <c r="J22" i="9"/>
  <c r="H23" i="9"/>
  <c r="I22" i="9"/>
  <c r="K23" i="9" l="1"/>
  <c r="H24" i="9"/>
  <c r="I23" i="9"/>
  <c r="J23" i="9"/>
  <c r="K24" i="9" l="1"/>
  <c r="J24" i="9"/>
  <c r="H25" i="9"/>
  <c r="I24" i="9"/>
  <c r="J25" i="9" l="1"/>
  <c r="H26" i="9"/>
  <c r="I25" i="9"/>
  <c r="K25" i="9"/>
  <c r="H27" i="9" l="1"/>
  <c r="I26" i="9"/>
  <c r="K26" i="9"/>
  <c r="J26" i="9"/>
  <c r="J27" i="9" l="1"/>
  <c r="H28" i="9"/>
  <c r="I27" i="9"/>
  <c r="K27" i="9"/>
  <c r="H29" i="9" l="1"/>
  <c r="I28" i="9"/>
  <c r="K28" i="9"/>
  <c r="J28" i="9"/>
  <c r="K29" i="9" l="1"/>
  <c r="J29" i="9"/>
  <c r="I29" i="9"/>
  <c r="H30" i="9"/>
  <c r="K30" i="9" l="1"/>
  <c r="J30" i="9"/>
  <c r="I30" i="9"/>
  <c r="H31" i="9"/>
  <c r="K31" i="9" l="1"/>
  <c r="J31" i="9"/>
  <c r="H32" i="9"/>
  <c r="I31" i="9"/>
  <c r="K32" i="9" l="1"/>
  <c r="J32" i="9"/>
  <c r="H33" i="9"/>
  <c r="I32" i="9"/>
  <c r="J33" i="9" l="1"/>
  <c r="H34" i="9"/>
  <c r="I33" i="9"/>
  <c r="K33" i="9"/>
  <c r="H35" i="9" l="1"/>
  <c r="I34" i="9"/>
  <c r="K34" i="9"/>
  <c r="J34" i="9"/>
  <c r="J35" i="9" l="1"/>
  <c r="H36" i="9"/>
  <c r="I35" i="9"/>
  <c r="K35" i="9"/>
  <c r="H37" i="9" l="1"/>
  <c r="I36" i="9"/>
  <c r="K36" i="9"/>
  <c r="J36" i="9"/>
  <c r="K37" i="9" l="1"/>
  <c r="J37" i="9"/>
  <c r="I37" i="9"/>
  <c r="H38" i="9"/>
  <c r="K38" i="9" l="1"/>
  <c r="J38" i="9"/>
  <c r="I38" i="9"/>
  <c r="H39" i="9"/>
  <c r="K39" i="9" l="1"/>
  <c r="J39" i="9"/>
  <c r="H40" i="9"/>
  <c r="I39" i="9"/>
  <c r="K40" i="9" l="1"/>
  <c r="J40" i="9"/>
  <c r="I40" i="9"/>
  <c r="AB16" i="6" l="1"/>
  <c r="AV16" i="6" s="1"/>
  <c r="AD12" i="6"/>
  <c r="AO16" i="6" l="1"/>
  <c r="AL15" i="6"/>
  <c r="AG16" i="6"/>
  <c r="AW16" i="6"/>
  <c r="AE15" i="6"/>
  <c r="AM15" i="6"/>
  <c r="AU15" i="6"/>
  <c r="AH16" i="6"/>
  <c r="AP16" i="6"/>
  <c r="AX16" i="6"/>
  <c r="AF15" i="6"/>
  <c r="AN15" i="6"/>
  <c r="AV15" i="6"/>
  <c r="AI16" i="6"/>
  <c r="AQ16" i="6"/>
  <c r="AG15" i="6"/>
  <c r="AO15" i="6"/>
  <c r="AW15" i="6"/>
  <c r="AJ16" i="6"/>
  <c r="AR16" i="6"/>
  <c r="AT15" i="6"/>
  <c r="AH15" i="6"/>
  <c r="AP15" i="6"/>
  <c r="AX15" i="6"/>
  <c r="AK16" i="6"/>
  <c r="AS16" i="6"/>
  <c r="AI15" i="6"/>
  <c r="AQ15" i="6"/>
  <c r="AL16" i="6"/>
  <c r="AR15" i="6"/>
  <c r="AE16" i="6"/>
  <c r="AM16" i="6"/>
  <c r="AU16" i="6"/>
  <c r="AT16" i="6"/>
  <c r="AJ15" i="6"/>
  <c r="AK15" i="6"/>
  <c r="AS15" i="6"/>
  <c r="AF16" i="6"/>
  <c r="AN1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Rene Martin</author>
  </authors>
  <commentList>
    <comment ref="B4" authorId="0" shapeId="0" xr:uid="{2CC213FA-B315-4D0D-9AA2-D733C69AD9B0}">
      <text>
        <r>
          <rPr>
            <b/>
            <sz val="9"/>
            <color indexed="81"/>
            <rFont val="Segoe UI"/>
            <family val="2"/>
          </rPr>
          <t>Bitte tragen Sie die IT-Services über die Schaltfläche "Basisdaten" in der Registerkarte "BCM" ein.</t>
        </r>
      </text>
    </comment>
  </commentList>
</comments>
</file>

<file path=xl/sharedStrings.xml><?xml version="1.0" encoding="utf-8"?>
<sst xmlns="http://schemas.openxmlformats.org/spreadsheetml/2006/main" count="3114" uniqueCount="1350">
  <si>
    <t>Währung</t>
  </si>
  <si>
    <t>Buchhaltung</t>
  </si>
  <si>
    <t>Wiederholungen:</t>
  </si>
  <si>
    <t>Panzerknacker 1</t>
  </si>
  <si>
    <t>Panzerknacker 2</t>
  </si>
  <si>
    <t>Panzerknacker 3</t>
  </si>
  <si>
    <t>Panzerknacker 4</t>
  </si>
  <si>
    <t>Panzerknacker 5</t>
  </si>
  <si>
    <t>Panzerknacker 6</t>
  </si>
  <si>
    <t>Panzerknacker 7</t>
  </si>
  <si>
    <t>Panzerknacker 8</t>
  </si>
  <si>
    <t>Panzerknacker 9</t>
  </si>
  <si>
    <t xml:space="preserve">Karlchen Knack </t>
  </si>
  <si>
    <t xml:space="preserve">Burger Knack </t>
  </si>
  <si>
    <t xml:space="preserve">Kuno Knack </t>
  </si>
  <si>
    <t xml:space="preserve">Schlabber Knack </t>
  </si>
  <si>
    <t xml:space="preserve">Babyface Knack </t>
  </si>
  <si>
    <t xml:space="preserve">Knubbel Knack </t>
  </si>
  <si>
    <t xml:space="preserve">Bankjob Knack </t>
  </si>
  <si>
    <t xml:space="preserve">Bomberknacker </t>
  </si>
  <si>
    <t xml:space="preserve">Bullauge Knack </t>
  </si>
  <si>
    <t>Big Time Beagle</t>
  </si>
  <si>
    <t>Burger Beagle</t>
  </si>
  <si>
    <t>Bouncer bzw. Biceps Beagle</t>
  </si>
  <si>
    <t>Baggy Beagle</t>
  </si>
  <si>
    <t>Babyface Beagle</t>
  </si>
  <si>
    <t>Bugle bzw. Bebop Beagle</t>
  </si>
  <si>
    <t>Bankjob Beagle</t>
  </si>
  <si>
    <t>Bomber Beagle</t>
  </si>
  <si>
    <t>Bullseye Beagle</t>
  </si>
  <si>
    <t>Panzerknacker</t>
  </si>
  <si>
    <t>Name deutsch</t>
  </si>
  <si>
    <t>Name englisch</t>
  </si>
  <si>
    <t>Nummer</t>
  </si>
  <si>
    <t>Gestohlen (in Mio)</t>
  </si>
  <si>
    <t>Entwicklung der Bevölkerung in Deutschland von 2009 bis 2060</t>
  </si>
  <si>
    <t>12. koordinierte Bevölkerungsvorausberechnung</t>
  </si>
  <si>
    <t>12. koordierte Bevölkerungsvorausberechnung</t>
  </si>
  <si>
    <t>Basis: 31.12.2008</t>
  </si>
  <si>
    <t>Variante 1 - W1: Untergrenze der "mittleren" Bevölkerung</t>
  </si>
  <si>
    <t>Geburtenhäufigkeit: 1,4 Kinder je Frau, Lebenserwartung: Basisannahme, Wanderungssaldo: 100 000 ab 2014</t>
  </si>
  <si>
    <t xml:space="preserve"> - 1 000 -</t>
  </si>
  <si>
    <t>Jahr</t>
  </si>
  <si>
    <t>Alter von ... bis unter ... Jahren</t>
  </si>
  <si>
    <t>Alter von … bis unter … Jahren</t>
  </si>
  <si>
    <t>(jeweils</t>
  </si>
  <si>
    <t>Insgesamt</t>
  </si>
  <si>
    <t>31.12.)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</si>
  <si>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</si>
  <si>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</si>
  <si>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</si>
  <si>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</si>
  <si>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</si>
  <si>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</si>
  <si>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</si>
  <si>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</si>
  <si>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</si>
  <si>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</si>
  <si>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</si>
  <si>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</si>
  <si>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</si>
  <si>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</si>
  <si>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</si>
  <si>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</si>
  <si>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</si>
  <si>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</si>
  <si>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</si>
  <si>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u. älter</t>
  </si>
  <si>
    <t xml:space="preserve"> </t>
  </si>
  <si>
    <t>m</t>
  </si>
  <si>
    <t xml:space="preserve">    </t>
  </si>
  <si>
    <t>w</t>
  </si>
  <si>
    <t>i</t>
  </si>
  <si>
    <t>Differenzen in den Summen sind rundungsbedingt.</t>
  </si>
  <si>
    <t>IT / Dokumente</t>
  </si>
  <si>
    <t>Bitte wählen Sie die IT-Services aus der Liste aus und geben Sie an, ob Sie diese im Normalbetrieb benötigen und zu welchem Zeitpunkt im Notbetrieb.</t>
  </si>
  <si>
    <t>14.</t>
  </si>
  <si>
    <t>Welche IT-Services werden zu welchen Zeitpunkten zwingend benötigt?</t>
  </si>
  <si>
    <t>Normal-betrieb</t>
  </si>
  <si>
    <t>Zwingend erforderlich im Notbetrieb und Wiederanlauf</t>
  </si>
  <si>
    <t>bis 24 h</t>
  </si>
  <si>
    <t>bis 48 h</t>
  </si>
  <si>
    <t>bis 72 h</t>
  </si>
  <si>
    <t>bis 96 h</t>
  </si>
  <si>
    <t>bis 120 h</t>
  </si>
  <si>
    <t>bis 240 h</t>
  </si>
  <si>
    <t>bis 480 h</t>
  </si>
  <si>
    <t/>
  </si>
  <si>
    <t>x</t>
  </si>
  <si>
    <t>FI-TS: ARS für OSPlus Incident Management (Standardanwendung)</t>
  </si>
  <si>
    <t>keine Angabe</t>
  </si>
  <si>
    <t>HP: Openview Network Node Manager (Standardanwendung)</t>
  </si>
  <si>
    <t>IET Solutions: Ticketsystem (Standardanwendung)</t>
  </si>
  <si>
    <t>LBS: Appmon (Eigenentwicklung)</t>
  </si>
  <si>
    <t>SIKOM: AgentOne Universal Client (Standardanwendung)</t>
  </si>
  <si>
    <t>Kurzbeschreibung für Notbetrieb bei IT-Ausfall</t>
  </si>
  <si>
    <t>Artikel</t>
  </si>
  <si>
    <t>Umsatz</t>
  </si>
  <si>
    <t>Umsatz sortiert</t>
  </si>
  <si>
    <t>Artikel sortiert</t>
  </si>
  <si>
    <t>Prozentual</t>
  </si>
  <si>
    <t>Proz. kum.</t>
  </si>
  <si>
    <t>A (&lt;80%)</t>
  </si>
  <si>
    <t>B (&lt;95%)</t>
  </si>
  <si>
    <t>C (&gt;=95%)</t>
  </si>
  <si>
    <t>Äpfel</t>
  </si>
  <si>
    <t>Backfisch</t>
  </si>
  <si>
    <t>Bananen</t>
  </si>
  <si>
    <t>Bier</t>
  </si>
  <si>
    <t>Birnen</t>
  </si>
  <si>
    <t>Bleistifte</t>
  </si>
  <si>
    <t>Blöcke</t>
  </si>
  <si>
    <t>Blumenkohl</t>
  </si>
  <si>
    <t>Bohnensuppe</t>
  </si>
  <si>
    <t>Cola</t>
  </si>
  <si>
    <t>Erbsensuppe</t>
  </si>
  <si>
    <t>Hähnchen</t>
  </si>
  <si>
    <t>Hefte</t>
  </si>
  <si>
    <t>Heringe</t>
  </si>
  <si>
    <t>Hundefutter</t>
  </si>
  <si>
    <t>Joghurt</t>
  </si>
  <si>
    <t>Kabeljau</t>
  </si>
  <si>
    <t>Karotten</t>
  </si>
  <si>
    <t>Käse (D)</t>
  </si>
  <si>
    <t>Käse (F)</t>
  </si>
  <si>
    <t>Käse (NL)</t>
  </si>
  <si>
    <t>Katzenfutter</t>
  </si>
  <si>
    <t>Kopfsalat</t>
  </si>
  <si>
    <t>Kroketten</t>
  </si>
  <si>
    <t>Kugelschreiber</t>
  </si>
  <si>
    <t>Lauch</t>
  </si>
  <si>
    <t>Limonade</t>
  </si>
  <si>
    <t>Pfirsiche</t>
  </si>
  <si>
    <t>Pommes Frites</t>
  </si>
  <si>
    <t>Quark</t>
  </si>
  <si>
    <t>Säfte</t>
  </si>
  <si>
    <t>Salami</t>
  </si>
  <si>
    <t>Schinken</t>
  </si>
  <si>
    <t>Schollen</t>
  </si>
  <si>
    <t>Spirituosen</t>
  </si>
  <si>
    <t>Vogelfutter</t>
  </si>
  <si>
    <t>Vollmilch</t>
  </si>
  <si>
    <t>Wasser</t>
  </si>
  <si>
    <t>Wein</t>
  </si>
  <si>
    <t>Prozess</t>
  </si>
  <si>
    <t>Prozess-Nr.</t>
  </si>
  <si>
    <t>KundenServiceCenter (Vertrieb)</t>
  </si>
  <si>
    <t>DSV17</t>
  </si>
  <si>
    <t>Fach- und Bildungsmedien entwickeln,umsetzen,bereitstellen (Fach- und Bildungsmedien)</t>
  </si>
  <si>
    <t>DSV08</t>
  </si>
  <si>
    <t>Telefonie (Supply Chain)</t>
  </si>
  <si>
    <t>DSV14</t>
  </si>
  <si>
    <t>Digitales Kundenportal bereitstellen dsv-gruppe.de (Vertrieb)</t>
  </si>
  <si>
    <t>DSV11</t>
  </si>
  <si>
    <t>IT Betrieb durchführen (Organisation und IT)</t>
  </si>
  <si>
    <t>DSV12</t>
  </si>
  <si>
    <t>Zentrale Benutzerverwaltung ZBV bereitstellen (Organisation und IT)</t>
  </si>
  <si>
    <t>DSV18</t>
  </si>
  <si>
    <t>Zentraleinkauf durchführen (Supply Chain)</t>
  </si>
  <si>
    <t>DSV01</t>
  </si>
  <si>
    <t>Bereitstellung EBIL</t>
  </si>
  <si>
    <t>DSV19</t>
  </si>
  <si>
    <t>Post Ein- &amp; Ausgang, Poststelle durchführen (Supply Chain)</t>
  </si>
  <si>
    <t>DSV03</t>
  </si>
  <si>
    <t>Technisches Gebäudemanagement (Supply Chain)</t>
  </si>
  <si>
    <t>DSV02</t>
  </si>
  <si>
    <t>Debitoren und Zahlungsverkehr</t>
  </si>
  <si>
    <t>DSV05</t>
  </si>
  <si>
    <t>Einlagensicherung bereitstellen</t>
  </si>
  <si>
    <t>DSV04</t>
  </si>
  <si>
    <t>Logistik Warehouse und Transport</t>
  </si>
  <si>
    <t>DSV13</t>
  </si>
  <si>
    <t>Auftragsverarbeitung und PIN-Druck (Payment)</t>
  </si>
  <si>
    <t>DSV10</t>
  </si>
  <si>
    <t>SAP bereitstellen (Organisation und IT)</t>
  </si>
  <si>
    <t>DSV09</t>
  </si>
  <si>
    <t>Kundenbetreuung, Akquise, Angebotserstellung durchführen (Vertrieb)</t>
  </si>
  <si>
    <t>DSV07</t>
  </si>
  <si>
    <t>Entgeltabrechnung (Personal und Recht)</t>
  </si>
  <si>
    <t>DSV06</t>
  </si>
  <si>
    <t>Nr</t>
  </si>
  <si>
    <t>Datum</t>
  </si>
  <si>
    <t>fin. Impact</t>
  </si>
  <si>
    <t>finanziell</t>
  </si>
  <si>
    <t>gering</t>
  </si>
  <si>
    <t>niedrig</t>
  </si>
  <si>
    <t>mittel</t>
  </si>
  <si>
    <t>hoch</t>
  </si>
  <si>
    <t>sehr hoch</t>
  </si>
  <si>
    <t>Gebietsschema:</t>
  </si>
  <si>
    <t>Deutsch</t>
  </si>
  <si>
    <t>Englisch</t>
  </si>
  <si>
    <t>Niederländisch</t>
  </si>
  <si>
    <t>Schwedisch</t>
  </si>
  <si>
    <t>Norwegisch (Bokmal)</t>
  </si>
  <si>
    <t>Isländisch</t>
  </si>
  <si>
    <t>Dänisch</t>
  </si>
  <si>
    <t>Färöisch</t>
  </si>
  <si>
    <t>Französisch</t>
  </si>
  <si>
    <t>Spanisch</t>
  </si>
  <si>
    <t>Italienisch</t>
  </si>
  <si>
    <t>Portugiesisch</t>
  </si>
  <si>
    <t>Rumänisch</t>
  </si>
  <si>
    <t>Katalanisch</t>
  </si>
  <si>
    <t>Galizisch</t>
  </si>
  <si>
    <t>Finnisch</t>
  </si>
  <si>
    <t>Ungarisch</t>
  </si>
  <si>
    <t>Türkisch</t>
  </si>
  <si>
    <t>Litauisch</t>
  </si>
  <si>
    <t>Lettisch</t>
  </si>
  <si>
    <t>Baskisch</t>
  </si>
  <si>
    <t>Georgisch</t>
  </si>
  <si>
    <t>Polnisch</t>
  </si>
  <si>
    <t>Tschechisch</t>
  </si>
  <si>
    <t>Slowakisch</t>
  </si>
  <si>
    <t>Slowenisch</t>
  </si>
  <si>
    <t>Kroatisch</t>
  </si>
  <si>
    <t>Serbisch</t>
  </si>
  <si>
    <t>Griechisch</t>
  </si>
  <si>
    <t>Russisch</t>
  </si>
  <si>
    <t>Ukrainisch</t>
  </si>
  <si>
    <t>Weißrussisch</t>
  </si>
  <si>
    <t>Bulgarisch</t>
  </si>
  <si>
    <t>Kirgiesisch</t>
  </si>
  <si>
    <t>Arabisch I</t>
  </si>
  <si>
    <t>Arabisch II</t>
  </si>
  <si>
    <t>Syrisch</t>
  </si>
  <si>
    <t>Hebräisch</t>
  </si>
  <si>
    <t>Farsi</t>
  </si>
  <si>
    <t>Armenisch</t>
  </si>
  <si>
    <t>Chinesisch</t>
  </si>
  <si>
    <t>Hindi</t>
  </si>
  <si>
    <t>Japanisch</t>
  </si>
  <si>
    <t>Koreanisch</t>
  </si>
  <si>
    <t>Punjabi</t>
  </si>
  <si>
    <t>Sanskrit</t>
  </si>
  <si>
    <t>Thai</t>
  </si>
  <si>
    <t>Name</t>
  </si>
  <si>
    <t>Code</t>
  </si>
  <si>
    <t>Sprachauswahl:</t>
  </si>
  <si>
    <t>Afrikaans</t>
  </si>
  <si>
    <t>af</t>
  </si>
  <si>
    <t>Hungarian</t>
  </si>
  <si>
    <t>Afrikaans (South Africa)</t>
  </si>
  <si>
    <t>af-ZA</t>
  </si>
  <si>
    <t>Arabic</t>
  </si>
  <si>
    <t>ar</t>
  </si>
  <si>
    <t>Arabic (U.A.E.)</t>
  </si>
  <si>
    <t>ar-AE</t>
  </si>
  <si>
    <t>Arabic (Bahrain)</t>
  </si>
  <si>
    <t>ar-BH</t>
  </si>
  <si>
    <t>Arabic (Algeria)</t>
  </si>
  <si>
    <t>ar-DZ</t>
  </si>
  <si>
    <t>heutiges Datum:</t>
  </si>
  <si>
    <t>Arabic (Egypt)</t>
  </si>
  <si>
    <t>ar-EG</t>
  </si>
  <si>
    <t>Arabic (Iraq)</t>
  </si>
  <si>
    <t>ar-IQ</t>
  </si>
  <si>
    <t>Arabic (Jordan)</t>
  </si>
  <si>
    <t>ar-JO</t>
  </si>
  <si>
    <t>Arabic (Kuwait)</t>
  </si>
  <si>
    <t>ar-KW</t>
  </si>
  <si>
    <t>Arabic (Lebanon)</t>
  </si>
  <si>
    <t>ar-LB</t>
  </si>
  <si>
    <t>Arabic (Libya)</t>
  </si>
  <si>
    <t>ar-LY</t>
  </si>
  <si>
    <t>Arabic (Morocco)</t>
  </si>
  <si>
    <t>ar-MA</t>
  </si>
  <si>
    <t>Arabic (Oman)</t>
  </si>
  <si>
    <t>ar-OM</t>
  </si>
  <si>
    <t>Arabic (Qatar)</t>
  </si>
  <si>
    <t>ar-QA</t>
  </si>
  <si>
    <t>Arabic (Saudi Arabia)</t>
  </si>
  <si>
    <t>ar-SA</t>
  </si>
  <si>
    <t>Arabic (Syria)</t>
  </si>
  <si>
    <t>ar-SY</t>
  </si>
  <si>
    <t>Arabic (Tunisia)</t>
  </si>
  <si>
    <t>ar-TN</t>
  </si>
  <si>
    <t>Arabic (Yemen)</t>
  </si>
  <si>
    <t>ar-YE</t>
  </si>
  <si>
    <t>Azeri (Latin)</t>
  </si>
  <si>
    <t>az</t>
  </si>
  <si>
    <t>Azeri (Latin) (Azerbaijan)</t>
  </si>
  <si>
    <t>az-AZ</t>
  </si>
  <si>
    <t>Azeri (Cyrillic) (Azerbaijan)</t>
  </si>
  <si>
    <t>Belarusian</t>
  </si>
  <si>
    <t>be</t>
  </si>
  <si>
    <t>Belarusian (Belarus)</t>
  </si>
  <si>
    <t>be-BY</t>
  </si>
  <si>
    <t>Bulgarian</t>
  </si>
  <si>
    <t>bg</t>
  </si>
  <si>
    <t>Bulgarian (Bulgaria)</t>
  </si>
  <si>
    <t>bg-BG</t>
  </si>
  <si>
    <t>Bosnian (Bosnia and Herzegovina)</t>
  </si>
  <si>
    <t>bs-BA</t>
  </si>
  <si>
    <t>Catalan</t>
  </si>
  <si>
    <t>ca</t>
  </si>
  <si>
    <t>Catalan (Spain)</t>
  </si>
  <si>
    <t>ca-ES</t>
  </si>
  <si>
    <t>Czech</t>
  </si>
  <si>
    <t>cs</t>
  </si>
  <si>
    <t>Czech (Czech Republic)</t>
  </si>
  <si>
    <t>cs-CZ</t>
  </si>
  <si>
    <t>Welsh</t>
  </si>
  <si>
    <t>cy</t>
  </si>
  <si>
    <t>Welsh (United Kingdom)</t>
  </si>
  <si>
    <t>cy-GB</t>
  </si>
  <si>
    <t>Danish</t>
  </si>
  <si>
    <t>da</t>
  </si>
  <si>
    <t>Danish (Denmark)</t>
  </si>
  <si>
    <t>da-DK</t>
  </si>
  <si>
    <t>German</t>
  </si>
  <si>
    <t>de</t>
  </si>
  <si>
    <t>German (Austria)</t>
  </si>
  <si>
    <t>de-AT</t>
  </si>
  <si>
    <t>German (Switzerland)</t>
  </si>
  <si>
    <t>de-CH</t>
  </si>
  <si>
    <t>German (Germany)</t>
  </si>
  <si>
    <t>de-DE</t>
  </si>
  <si>
    <t>German (Liechtenstein)</t>
  </si>
  <si>
    <t>de-LI</t>
  </si>
  <si>
    <t>German (Luxembourg)</t>
  </si>
  <si>
    <t>de-LU</t>
  </si>
  <si>
    <t>Divehi</t>
  </si>
  <si>
    <t>dv</t>
  </si>
  <si>
    <t>Divehi (Maldives)</t>
  </si>
  <si>
    <t>dv-MV</t>
  </si>
  <si>
    <t>Greek</t>
  </si>
  <si>
    <t>el</t>
  </si>
  <si>
    <t>Greek (Greece)</t>
  </si>
  <si>
    <t>el-GR</t>
  </si>
  <si>
    <t>English</t>
  </si>
  <si>
    <t>en</t>
  </si>
  <si>
    <t>English (Australia)</t>
  </si>
  <si>
    <t>en-AU</t>
  </si>
  <si>
    <t>English (Belize)</t>
  </si>
  <si>
    <t>en-BZ</t>
  </si>
  <si>
    <t>English (Canada)</t>
  </si>
  <si>
    <t>en-CA</t>
  </si>
  <si>
    <t>English (Caribbean)</t>
  </si>
  <si>
    <t>en-CB</t>
  </si>
  <si>
    <t>English (United Kingdom)</t>
  </si>
  <si>
    <t>en-GB</t>
  </si>
  <si>
    <t>English (Ireland)</t>
  </si>
  <si>
    <t>en-IE</t>
  </si>
  <si>
    <t>English (Jamaica)</t>
  </si>
  <si>
    <t>en-JM</t>
  </si>
  <si>
    <t>English (New Zealand)</t>
  </si>
  <si>
    <t>en-NZ</t>
  </si>
  <si>
    <t>English (Republic of the Philippines)</t>
  </si>
  <si>
    <t>en-PH</t>
  </si>
  <si>
    <t>English (Trinidad and Tobago)</t>
  </si>
  <si>
    <t>en-TT</t>
  </si>
  <si>
    <t>English (United States)</t>
  </si>
  <si>
    <t>en-US</t>
  </si>
  <si>
    <t>English (South Africa)</t>
  </si>
  <si>
    <t>en-ZA</t>
  </si>
  <si>
    <t>English (Zimbabwe)</t>
  </si>
  <si>
    <t>en-ZW</t>
  </si>
  <si>
    <t>Esperanto</t>
  </si>
  <si>
    <t>eo</t>
  </si>
  <si>
    <t>Spanish</t>
  </si>
  <si>
    <t>es</t>
  </si>
  <si>
    <t>Spanish (Argentina)</t>
  </si>
  <si>
    <t>es-AR</t>
  </si>
  <si>
    <t>Spanish (Bolivia)</t>
  </si>
  <si>
    <t>es-BO</t>
  </si>
  <si>
    <t>Spanish (Chile)</t>
  </si>
  <si>
    <t>es-CL</t>
  </si>
  <si>
    <t>Spanish (Colombia)</t>
  </si>
  <si>
    <t>es-CO</t>
  </si>
  <si>
    <t>Spanish (Costa Rica)</t>
  </si>
  <si>
    <t>es-CR</t>
  </si>
  <si>
    <t>Spanish (Dominican Republic)</t>
  </si>
  <si>
    <t>es-DO</t>
  </si>
  <si>
    <t>Spanish (Ecuador)</t>
  </si>
  <si>
    <t>es-EC</t>
  </si>
  <si>
    <t>Spanish (Castilian)</t>
  </si>
  <si>
    <t>es-ES</t>
  </si>
  <si>
    <t>Spanish (Spain)</t>
  </si>
  <si>
    <t>Spanish (Guatemala)</t>
  </si>
  <si>
    <t>es-GT</t>
  </si>
  <si>
    <t>Spanish (Honduras)</t>
  </si>
  <si>
    <t>es-HN</t>
  </si>
  <si>
    <t>Spanish (Mexico)</t>
  </si>
  <si>
    <t>es-MX</t>
  </si>
  <si>
    <t>Spanish (Nicaragua)</t>
  </si>
  <si>
    <t>es-NI</t>
  </si>
  <si>
    <t>Spanish (Panama)</t>
  </si>
  <si>
    <t>es-PA</t>
  </si>
  <si>
    <t>Spanish (Peru)</t>
  </si>
  <si>
    <t>es-PE</t>
  </si>
  <si>
    <t>Spanish (Puerto Rico)</t>
  </si>
  <si>
    <t>es-PR</t>
  </si>
  <si>
    <t>Spanish (Paraguay)</t>
  </si>
  <si>
    <t>es-PY</t>
  </si>
  <si>
    <t>Spanish (El Salvador)</t>
  </si>
  <si>
    <t>es-SV</t>
  </si>
  <si>
    <t>Spanish (Uruguay)</t>
  </si>
  <si>
    <t>es-UY</t>
  </si>
  <si>
    <t>Spanish (Venezuela)</t>
  </si>
  <si>
    <t>es-VE</t>
  </si>
  <si>
    <t>Estonian</t>
  </si>
  <si>
    <t>et</t>
  </si>
  <si>
    <t>Estonian (Estonia)</t>
  </si>
  <si>
    <t>et-EE</t>
  </si>
  <si>
    <t>Basque</t>
  </si>
  <si>
    <t>eu</t>
  </si>
  <si>
    <t>Basque (Spain)</t>
  </si>
  <si>
    <t>eu-ES</t>
  </si>
  <si>
    <t>fa</t>
  </si>
  <si>
    <t>Farsi (Iran)</t>
  </si>
  <si>
    <t>fa-IR</t>
  </si>
  <si>
    <t>Finnish</t>
  </si>
  <si>
    <t>fi</t>
  </si>
  <si>
    <t>Finnish (Finland)</t>
  </si>
  <si>
    <t>fi-FI</t>
  </si>
  <si>
    <t>Faroese</t>
  </si>
  <si>
    <t>fo</t>
  </si>
  <si>
    <t>Faroese (Faroe Islands)</t>
  </si>
  <si>
    <t>fo-FO</t>
  </si>
  <si>
    <t>French</t>
  </si>
  <si>
    <t>fr</t>
  </si>
  <si>
    <t>French (Belgium)</t>
  </si>
  <si>
    <t>fr-BE</t>
  </si>
  <si>
    <t>French (Canada)</t>
  </si>
  <si>
    <t>fr-CA</t>
  </si>
  <si>
    <t>French (Switzerland)</t>
  </si>
  <si>
    <t>fr-CH</t>
  </si>
  <si>
    <t>French (France)</t>
  </si>
  <si>
    <t>fr-FR</t>
  </si>
  <si>
    <t>French (Luxembourg)</t>
  </si>
  <si>
    <t>fr-LU</t>
  </si>
  <si>
    <t>French (Principality of Monaco)</t>
  </si>
  <si>
    <t>fr-MC</t>
  </si>
  <si>
    <t>Galician</t>
  </si>
  <si>
    <t>gl</t>
  </si>
  <si>
    <t>Galician (Spain)</t>
  </si>
  <si>
    <t>gl-ES</t>
  </si>
  <si>
    <t>Gujarati</t>
  </si>
  <si>
    <t>gu</t>
  </si>
  <si>
    <t>Gujarati (India)</t>
  </si>
  <si>
    <t>gu-IN</t>
  </si>
  <si>
    <t>Hebrew</t>
  </si>
  <si>
    <t>he</t>
  </si>
  <si>
    <t>Hebrew (Israel)</t>
  </si>
  <si>
    <t>he-IL</t>
  </si>
  <si>
    <t>hi</t>
  </si>
  <si>
    <t>Hindi (India)</t>
  </si>
  <si>
    <t>hi-IN</t>
  </si>
  <si>
    <t>Croatian</t>
  </si>
  <si>
    <t>hr</t>
  </si>
  <si>
    <t>Croatian (Bosnia and Herzegovina)</t>
  </si>
  <si>
    <t>hr-BA</t>
  </si>
  <si>
    <t>Croatian (Croatia)</t>
  </si>
  <si>
    <t>hr-HR</t>
  </si>
  <si>
    <t>hu</t>
  </si>
  <si>
    <t>Hungarian (Hungary)</t>
  </si>
  <si>
    <t>hu-HU</t>
  </si>
  <si>
    <t>Armenian</t>
  </si>
  <si>
    <t>hy</t>
  </si>
  <si>
    <t>Armenian (Armenia)</t>
  </si>
  <si>
    <t>hy-AM</t>
  </si>
  <si>
    <t>Indonesian</t>
  </si>
  <si>
    <t>id</t>
  </si>
  <si>
    <t>Indonesian (Indonesia)</t>
  </si>
  <si>
    <t>id-ID</t>
  </si>
  <si>
    <t>Icelandic</t>
  </si>
  <si>
    <t>is</t>
  </si>
  <si>
    <t>Icelandic (Iceland)</t>
  </si>
  <si>
    <t>is-IS</t>
  </si>
  <si>
    <t>Italian</t>
  </si>
  <si>
    <t>it</t>
  </si>
  <si>
    <t>Italian (Switzerland)</t>
  </si>
  <si>
    <t>it-CH</t>
  </si>
  <si>
    <t>Italian (Italy)</t>
  </si>
  <si>
    <t>it-IT</t>
  </si>
  <si>
    <t>Japanese</t>
  </si>
  <si>
    <t>ja</t>
  </si>
  <si>
    <t>Japanese (Japan)</t>
  </si>
  <si>
    <t>ja-JP</t>
  </si>
  <si>
    <t>Georgian</t>
  </si>
  <si>
    <t>ka</t>
  </si>
  <si>
    <t>Georgian (Georgia)</t>
  </si>
  <si>
    <t>ka-GE</t>
  </si>
  <si>
    <t>Kazakh</t>
  </si>
  <si>
    <t>kk</t>
  </si>
  <si>
    <t>Kazakh (Kazakhstan)</t>
  </si>
  <si>
    <t>kk-KZ</t>
  </si>
  <si>
    <t>Kannada</t>
  </si>
  <si>
    <t>kn</t>
  </si>
  <si>
    <t>Kannada (India)</t>
  </si>
  <si>
    <t>kn-IN</t>
  </si>
  <si>
    <t>Korean</t>
  </si>
  <si>
    <t>ko</t>
  </si>
  <si>
    <t>Korean (Korea)</t>
  </si>
  <si>
    <t>ko-KR</t>
  </si>
  <si>
    <t>Konkani</t>
  </si>
  <si>
    <t>kok</t>
  </si>
  <si>
    <t>Konkani (India)</t>
  </si>
  <si>
    <t>kok-IN</t>
  </si>
  <si>
    <t>Kyrgyz</t>
  </si>
  <si>
    <t>ky</t>
  </si>
  <si>
    <t>Kyrgyz (Kyrgyzstan)</t>
  </si>
  <si>
    <t>ky-KG</t>
  </si>
  <si>
    <t>Lithuanian</t>
  </si>
  <si>
    <t>lt</t>
  </si>
  <si>
    <t>Lithuanian (Lithuania)</t>
  </si>
  <si>
    <t>lt-LT</t>
  </si>
  <si>
    <t>Latvian</t>
  </si>
  <si>
    <t>lv</t>
  </si>
  <si>
    <t>Latvian (Latvia)</t>
  </si>
  <si>
    <t>lv-LV</t>
  </si>
  <si>
    <t>Maori</t>
  </si>
  <si>
    <t>mi</t>
  </si>
  <si>
    <t>Maori (New Zealand)</t>
  </si>
  <si>
    <t>mi-NZ</t>
  </si>
  <si>
    <t>FYRO Macedonian</t>
  </si>
  <si>
    <t>mk</t>
  </si>
  <si>
    <t>FYRO Macedonian (Former Yugoslav Republic of Macedonia)</t>
  </si>
  <si>
    <t>mk-MK</t>
  </si>
  <si>
    <t>Mongolian</t>
  </si>
  <si>
    <t>mn</t>
  </si>
  <si>
    <t>Mongolian (Mongolia)</t>
  </si>
  <si>
    <t>mn-MN</t>
  </si>
  <si>
    <t>Marathi</t>
  </si>
  <si>
    <t>mr</t>
  </si>
  <si>
    <t>Marathi (India)</t>
  </si>
  <si>
    <t>mr-IN</t>
  </si>
  <si>
    <t>Malay</t>
  </si>
  <si>
    <t>ms</t>
  </si>
  <si>
    <t>Malay (Brunei Darussalam)</t>
  </si>
  <si>
    <t>ms-BN</t>
  </si>
  <si>
    <t>Malay (Malaysia)</t>
  </si>
  <si>
    <t>ms-MY</t>
  </si>
  <si>
    <t>Maltese</t>
  </si>
  <si>
    <t>mt</t>
  </si>
  <si>
    <t>Maltese (Malta)</t>
  </si>
  <si>
    <t>mt-MT</t>
  </si>
  <si>
    <t>Norwegian (Bokm?l)</t>
  </si>
  <si>
    <t>nb</t>
  </si>
  <si>
    <t>Norwegian (Bokm?l) (Norway)</t>
  </si>
  <si>
    <t>nb-NO</t>
  </si>
  <si>
    <t>Dutch</t>
  </si>
  <si>
    <t>nl</t>
  </si>
  <si>
    <t>Dutch (Belgium)</t>
  </si>
  <si>
    <t>nl-BE</t>
  </si>
  <si>
    <t>Dutch (Netherlands)</t>
  </si>
  <si>
    <t>nl-NL</t>
  </si>
  <si>
    <t>Norwegian (Nynorsk) (Norway)</t>
  </si>
  <si>
    <t>nn-NO</t>
  </si>
  <si>
    <t>Northern Sotho</t>
  </si>
  <si>
    <t>ns</t>
  </si>
  <si>
    <t>Northern Sotho (South Africa)</t>
  </si>
  <si>
    <t>ns-ZA</t>
  </si>
  <si>
    <t>pa</t>
  </si>
  <si>
    <t>Punjabi (India)</t>
  </si>
  <si>
    <t>pa-IN</t>
  </si>
  <si>
    <t>Polish</t>
  </si>
  <si>
    <t>pl</t>
  </si>
  <si>
    <t>Polish (Poland)</t>
  </si>
  <si>
    <t>pl-PL</t>
  </si>
  <si>
    <t>Pashto</t>
  </si>
  <si>
    <t>ps</t>
  </si>
  <si>
    <t>Pashto (Afghanistan)</t>
  </si>
  <si>
    <t>ps-AR</t>
  </si>
  <si>
    <t>Portuguese</t>
  </si>
  <si>
    <t>pt</t>
  </si>
  <si>
    <t>Portuguese (Brazil)</t>
  </si>
  <si>
    <t>pt-BR</t>
  </si>
  <si>
    <t>Portuguese (Portugal)</t>
  </si>
  <si>
    <t>pt-PT</t>
  </si>
  <si>
    <t>Quechua</t>
  </si>
  <si>
    <t>qu</t>
  </si>
  <si>
    <t>Quechua (Bolivia)</t>
  </si>
  <si>
    <t>qu-BO</t>
  </si>
  <si>
    <t>Quechua (Ecuador)</t>
  </si>
  <si>
    <t>qu-EC</t>
  </si>
  <si>
    <t>Quechua (Peru)</t>
  </si>
  <si>
    <t>qu-PE</t>
  </si>
  <si>
    <t>Romanian</t>
  </si>
  <si>
    <t>ro</t>
  </si>
  <si>
    <t>Romanian (Romania)</t>
  </si>
  <si>
    <t>ro-RO</t>
  </si>
  <si>
    <t>Russian</t>
  </si>
  <si>
    <t>ru</t>
  </si>
  <si>
    <t>Russian (Russia)</t>
  </si>
  <si>
    <t>ru-RU</t>
  </si>
  <si>
    <t>sa</t>
  </si>
  <si>
    <t>Sanskrit (India)</t>
  </si>
  <si>
    <t>sa-IN</t>
  </si>
  <si>
    <t>Sami (Northern)</t>
  </si>
  <si>
    <t>se</t>
  </si>
  <si>
    <t>Sami (Northern) (Finland)</t>
  </si>
  <si>
    <t>se-FI</t>
  </si>
  <si>
    <t>Sami (Skolt) (Finland)</t>
  </si>
  <si>
    <t>Sami (Inari) (Finland)</t>
  </si>
  <si>
    <t>Sami (Northern) (Norway)</t>
  </si>
  <si>
    <t>se-NO</t>
  </si>
  <si>
    <t>Sami (Lule) (Norway)</t>
  </si>
  <si>
    <t>Sami (Southern) (Norway)</t>
  </si>
  <si>
    <t>Sami (Northern) (Sweden)</t>
  </si>
  <si>
    <t>se-SE</t>
  </si>
  <si>
    <t>Sami (Lule) (Sweden)</t>
  </si>
  <si>
    <t>Sami (Southern) (Sweden)</t>
  </si>
  <si>
    <t>Slovak</t>
  </si>
  <si>
    <t>sk</t>
  </si>
  <si>
    <t>Slovak (Slovakia)</t>
  </si>
  <si>
    <t>sk-SK</t>
  </si>
  <si>
    <t>Slovenian</t>
  </si>
  <si>
    <t>sl</t>
  </si>
  <si>
    <t>Slovenian (Slovenia)</t>
  </si>
  <si>
    <t>sl-SI</t>
  </si>
  <si>
    <t>Albanian</t>
  </si>
  <si>
    <t>sq</t>
  </si>
  <si>
    <t>Albanian (Albania)</t>
  </si>
  <si>
    <t>sq-AL</t>
  </si>
  <si>
    <t>Serbian (Latin) (Bosnia and Herzegovina)</t>
  </si>
  <si>
    <t>sr-BA</t>
  </si>
  <si>
    <t>Serbian (Cyrillic) (Bosnia and Herzegovina)</t>
  </si>
  <si>
    <t>Serbian (Latin) (Serbia and Montenegro)</t>
  </si>
  <si>
    <t>sr-SP</t>
  </si>
  <si>
    <t>Serbian (Cyrillic) (Serbia and Montenegro)</t>
  </si>
  <si>
    <t>Swedish</t>
  </si>
  <si>
    <t>sv</t>
  </si>
  <si>
    <t>Swedish (Finland)</t>
  </si>
  <si>
    <t>sv-FI</t>
  </si>
  <si>
    <t>Swedish (Sweden)</t>
  </si>
  <si>
    <t>sv-SE</t>
  </si>
  <si>
    <t>Swahili</t>
  </si>
  <si>
    <t>sw</t>
  </si>
  <si>
    <t>Swahili (Kenya)</t>
  </si>
  <si>
    <t>sw-KE</t>
  </si>
  <si>
    <t>Syriac</t>
  </si>
  <si>
    <t>syr</t>
  </si>
  <si>
    <t>Syriac (Syria)</t>
  </si>
  <si>
    <t>syr-SY</t>
  </si>
  <si>
    <t>Tamil</t>
  </si>
  <si>
    <t>ta</t>
  </si>
  <si>
    <t>Tamil (India)</t>
  </si>
  <si>
    <t>ta-IN</t>
  </si>
  <si>
    <t>Telugu</t>
  </si>
  <si>
    <t>te</t>
  </si>
  <si>
    <t>Telugu (India)</t>
  </si>
  <si>
    <t>te-IN</t>
  </si>
  <si>
    <t>th</t>
  </si>
  <si>
    <t>Thai (Thailand)</t>
  </si>
  <si>
    <t>th-TH</t>
  </si>
  <si>
    <t>Tagalog</t>
  </si>
  <si>
    <t>tl</t>
  </si>
  <si>
    <t>Tagalog (Philippines)</t>
  </si>
  <si>
    <t>tl-PH</t>
  </si>
  <si>
    <t>Tswana</t>
  </si>
  <si>
    <t>tn</t>
  </si>
  <si>
    <t>Tswana (South Africa)</t>
  </si>
  <si>
    <t>tn-ZA</t>
  </si>
  <si>
    <t>Turkish</t>
  </si>
  <si>
    <t>tr</t>
  </si>
  <si>
    <t>Turkish (Turkey)</t>
  </si>
  <si>
    <t>tr-TR</t>
  </si>
  <si>
    <t>Tatar</t>
  </si>
  <si>
    <t>tt</t>
  </si>
  <si>
    <t>Tatar (Russia)</t>
  </si>
  <si>
    <t>tt-RU</t>
  </si>
  <si>
    <t>Tsonga</t>
  </si>
  <si>
    <t>ts</t>
  </si>
  <si>
    <t>Ukrainian</t>
  </si>
  <si>
    <t>uk</t>
  </si>
  <si>
    <t>Ukrainian (Ukraine)</t>
  </si>
  <si>
    <t>uk-UA</t>
  </si>
  <si>
    <t>Urdu</t>
  </si>
  <si>
    <t>ur</t>
  </si>
  <si>
    <t>Urdu (Islamic Republic of Pakistan)</t>
  </si>
  <si>
    <t>ur-PK</t>
  </si>
  <si>
    <t>Uzbek (Latin)</t>
  </si>
  <si>
    <t>uz</t>
  </si>
  <si>
    <t>Uzbek (Latin) (Uzbekistan)</t>
  </si>
  <si>
    <t>uz-UZ</t>
  </si>
  <si>
    <t>Uzbek (Cyrillic) (Uzbekistan)</t>
  </si>
  <si>
    <t>Vietnamese</t>
  </si>
  <si>
    <t>vi</t>
  </si>
  <si>
    <t>Vietnamese (Viet Nam)</t>
  </si>
  <si>
    <t>vi-VN</t>
  </si>
  <si>
    <t>Xhosa</t>
  </si>
  <si>
    <t>xh</t>
  </si>
  <si>
    <t>Xhosa (South Africa)</t>
  </si>
  <si>
    <t>xh-ZA</t>
  </si>
  <si>
    <t>Chinese</t>
  </si>
  <si>
    <t>zh</t>
  </si>
  <si>
    <t>Chinese (S)</t>
  </si>
  <si>
    <t>zh-CN</t>
  </si>
  <si>
    <t>Chinese (Hong Kong)</t>
  </si>
  <si>
    <t>zh-HK</t>
  </si>
  <si>
    <t>Chinese (Macau)</t>
  </si>
  <si>
    <t>zh-MO</t>
  </si>
  <si>
    <t>Chinese (Singapore)</t>
  </si>
  <si>
    <t>zh-SG</t>
  </si>
  <si>
    <t>Chinese (T)</t>
  </si>
  <si>
    <t>zh-TW</t>
  </si>
  <si>
    <t>Zulu</t>
  </si>
  <si>
    <t>zu</t>
  </si>
  <si>
    <t>Zulu (South Africa)</t>
  </si>
  <si>
    <t>zu-ZA</t>
  </si>
  <si>
    <t>KALENDER</t>
  </si>
  <si>
    <t>A</t>
  </si>
  <si>
    <t>l</t>
  </si>
  <si>
    <t>Affenpinscher</t>
  </si>
  <si>
    <t>Afghanischer Windhund</t>
  </si>
  <si>
    <t>Aidi</t>
  </si>
  <si>
    <t>Ainu-Hund</t>
  </si>
  <si>
    <t>Airedale-Terrier</t>
  </si>
  <si>
    <t>Akbash</t>
  </si>
  <si>
    <t>Akita Inu</t>
  </si>
  <si>
    <t>Alapaha Blue Blood Bulldog</t>
  </si>
  <si>
    <t>Alaskan Malamute</t>
  </si>
  <si>
    <t>Alpenländische Dachsbracke</t>
  </si>
  <si>
    <t>Altdänischer Vorstehhund</t>
  </si>
  <si>
    <t>American Bulldog</t>
  </si>
  <si>
    <t>American Foxhound</t>
  </si>
  <si>
    <t>American Staghound</t>
  </si>
  <si>
    <t>American Toy Terrier</t>
  </si>
  <si>
    <t>American Water Spaniel</t>
  </si>
  <si>
    <t>Amerikanischer Cockerspaniel</t>
  </si>
  <si>
    <t>Amerikanischer Pit-Bullterrier</t>
  </si>
  <si>
    <t>Amerikanischer Staffordshire-Terrier</t>
  </si>
  <si>
    <t>Anglo-Francais de Petite Vénerie</t>
  </si>
  <si>
    <t>Appenzeller Sennenhund</t>
  </si>
  <si>
    <t>Ariegéois</t>
  </si>
  <si>
    <t>Australian Cattle Dog</t>
  </si>
  <si>
    <t>Australian Kelpie</t>
  </si>
  <si>
    <t>Australian Shepherd Dog</t>
  </si>
  <si>
    <t>Australian Silky Terrier</t>
  </si>
  <si>
    <t>Australian Terrier</t>
  </si>
  <si>
    <t>Azawakh</t>
  </si>
  <si>
    <t>B</t>
  </si>
  <si>
    <t>Balearen Laufhund</t>
  </si>
  <si>
    <t>Balkanbracke</t>
  </si>
  <si>
    <t>Barbet</t>
  </si>
  <si>
    <t>Barsoi</t>
  </si>
  <si>
    <t>Basenji</t>
  </si>
  <si>
    <t>Basset Artésien-Normand</t>
  </si>
  <si>
    <t>Basset Bleu de Gascogne</t>
  </si>
  <si>
    <t>Basset Fauve de Bretagne</t>
  </si>
  <si>
    <t>Basset Hound</t>
  </si>
  <si>
    <t>Bayerischer Gebirgsschweisshund</t>
  </si>
  <si>
    <t>Beagle</t>
  </si>
  <si>
    <t>Beagle-Harrier</t>
  </si>
  <si>
    <t>Bearded Collie</t>
  </si>
  <si>
    <t>Beauceron</t>
  </si>
  <si>
    <t>Bedlington-Terrier</t>
  </si>
  <si>
    <t>Bergamasker Hirtenhund</t>
  </si>
  <si>
    <t>Berger de Pyrénées</t>
  </si>
  <si>
    <t>Berger de Pyrénées Langhaariger Schlag</t>
  </si>
  <si>
    <t>Berger Picard</t>
  </si>
  <si>
    <t>Berner Laufhund</t>
  </si>
  <si>
    <t>Berner Niederlaufhund</t>
  </si>
  <si>
    <t>Berner Sennenhund</t>
  </si>
  <si>
    <t>Bernhardiner</t>
  </si>
  <si>
    <t>Bichon Frisé</t>
  </si>
  <si>
    <t>Bichon/Yorkie</t>
  </si>
  <si>
    <t>Billy</t>
  </si>
  <si>
    <t>Black and Tan Coonhound</t>
  </si>
  <si>
    <t>Bloodhound</t>
  </si>
  <si>
    <t>Bluetick Coonhound</t>
  </si>
  <si>
    <t>Bobtail</t>
  </si>
  <si>
    <t>Boerboel</t>
  </si>
  <si>
    <t>Bologneser</t>
  </si>
  <si>
    <t>Bolonka Zwetna</t>
  </si>
  <si>
    <t>Bordeauxdogge</t>
  </si>
  <si>
    <t>Border Collie</t>
  </si>
  <si>
    <t>Border Terrier</t>
  </si>
  <si>
    <t>Bosnischer Rauhhaariger Laufhund</t>
  </si>
  <si>
    <t>Boston Terrier</t>
  </si>
  <si>
    <t>Bouvier des Flandres</t>
  </si>
  <si>
    <t>Boxer</t>
  </si>
  <si>
    <t>Brabancon</t>
  </si>
  <si>
    <t>Bracco Italiano</t>
  </si>
  <si>
    <t>Braque de L´Ariège</t>
  </si>
  <si>
    <t>Braque du Bourbonnais</t>
  </si>
  <si>
    <t>Braque d´Auvergne</t>
  </si>
  <si>
    <t>Braque Francais de Gascoine</t>
  </si>
  <si>
    <t>Braque Francais des Pyrénées</t>
  </si>
  <si>
    <t>Braque Saint-Germain</t>
  </si>
  <si>
    <t>Brasilianischer Terrier</t>
  </si>
  <si>
    <t>Briard</t>
  </si>
  <si>
    <t>Briquet Griffon Vendéen</t>
  </si>
  <si>
    <t>Broholmer</t>
  </si>
  <si>
    <t>Bull-Boxer</t>
  </si>
  <si>
    <t>Bulldog</t>
  </si>
  <si>
    <t>Bullmastiff</t>
  </si>
  <si>
    <t>Bullterrier</t>
  </si>
  <si>
    <t>C</t>
  </si>
  <si>
    <t>Ca de Bestiar</t>
  </si>
  <si>
    <t>Ca de Bou</t>
  </si>
  <si>
    <t>Cairn-Terrier</t>
  </si>
  <si>
    <t>Cane Corso</t>
  </si>
  <si>
    <t>Cao da Serra da Estrela</t>
  </si>
  <si>
    <t>Cao da Serra de Aires</t>
  </si>
  <si>
    <t>Cao de Agua Portugues</t>
  </si>
  <si>
    <t>Cao do Castro Laboreiro</t>
  </si>
  <si>
    <t>Carolina Dog</t>
  </si>
  <si>
    <t>Catahoula Leopard Dog</t>
  </si>
  <si>
    <t>Cavalier King Charles Spaniel</t>
  </si>
  <si>
    <t>Ceský Fousek</t>
  </si>
  <si>
    <t>Ceský Terrier</t>
  </si>
  <si>
    <t>Chesapeake Bay Retriever</t>
  </si>
  <si>
    <t>Chien d´Artois</t>
  </si>
  <si>
    <t>Chihuahua kurzhaariger Schlag</t>
  </si>
  <si>
    <t>Chihuahua langhaariger Schlag</t>
  </si>
  <si>
    <t>Chinesischer Schopfhund Hairless-Schlag</t>
  </si>
  <si>
    <t>Chinesischer Schopfhund Powderpuff-Schlag</t>
  </si>
  <si>
    <t>Chinook</t>
  </si>
  <si>
    <t>Chow-Chow</t>
  </si>
  <si>
    <t>Cirneco dell´ Etna</t>
  </si>
  <si>
    <t>Clumber-Spaniel</t>
  </si>
  <si>
    <t>Cockerpoo</t>
  </si>
  <si>
    <t>Coton de Tuléar</t>
  </si>
  <si>
    <t>Curly-Coated Retriever</t>
  </si>
  <si>
    <t>D</t>
  </si>
  <si>
    <t>Dalmatiner</t>
  </si>
  <si>
    <t>Dandie Dinmont Terrier</t>
  </si>
  <si>
    <t>Dänischer Bauernhund</t>
  </si>
  <si>
    <t>Deerhound</t>
  </si>
  <si>
    <t>Deutsch Drahthaar</t>
  </si>
  <si>
    <t>Deutsch Kurzhaar</t>
  </si>
  <si>
    <t>Deutsch Langhaar</t>
  </si>
  <si>
    <t>Deutsche Dogge</t>
  </si>
  <si>
    <t>Deutscher Jagdterrier</t>
  </si>
  <si>
    <t>Deutscher Pinscher</t>
  </si>
  <si>
    <t>Deutscher Schäferhund</t>
  </si>
  <si>
    <t>Deutscher Schäferhund Brauner langhaariger Schlag</t>
  </si>
  <si>
    <t>Deutscher Schäferhund Cremefarbener langhaariger Schlag</t>
  </si>
  <si>
    <t>Deutscher Schäferhund Schwarzer langhaariger Schlag</t>
  </si>
  <si>
    <t>Deutscher Wachtelhund</t>
  </si>
  <si>
    <t>Deutscher Wolfsspitz</t>
  </si>
  <si>
    <t>Dingo</t>
  </si>
  <si>
    <t>Dobermann</t>
  </si>
  <si>
    <t>Dogo Argentino</t>
  </si>
  <si>
    <t>Dreifarbiger Serbischer Laufhund</t>
  </si>
  <si>
    <t>Drentse Patrijshond</t>
  </si>
  <si>
    <t>Drever</t>
  </si>
  <si>
    <t>Dunker</t>
  </si>
  <si>
    <t>E</t>
  </si>
  <si>
    <t>Englischer Cocker Spaniel</t>
  </si>
  <si>
    <t>English Coonhound</t>
  </si>
  <si>
    <t>English Foxhound</t>
  </si>
  <si>
    <t>English Setter</t>
  </si>
  <si>
    <t>English Springer Spaniel</t>
  </si>
  <si>
    <t>English Toy Terrier</t>
  </si>
  <si>
    <t>Entlebucher Sennenhund</t>
  </si>
  <si>
    <t>Epagneul Bleu de Picardie</t>
  </si>
  <si>
    <t>Epagneul Breton</t>
  </si>
  <si>
    <t>Epagneul de Pont-Audemer</t>
  </si>
  <si>
    <t>Epagneul Francais</t>
  </si>
  <si>
    <t>Epagneul Picard</t>
  </si>
  <si>
    <t>Eskimohund</t>
  </si>
  <si>
    <t>Eurasier</t>
  </si>
  <si>
    <t>F</t>
  </si>
  <si>
    <t>Field Spaniel</t>
  </si>
  <si>
    <t>Fila Brasileiro</t>
  </si>
  <si>
    <t>Finnenspitz</t>
  </si>
  <si>
    <t>Finnischer Lapphund</t>
  </si>
  <si>
    <t>Finnischer Laufhund</t>
  </si>
  <si>
    <t>Flat Coated Retriever</t>
  </si>
  <si>
    <t>Foxterrier Drahthaar</t>
  </si>
  <si>
    <t>Foxterrier Glatthaar</t>
  </si>
  <si>
    <t>Französische Bulldogge</t>
  </si>
  <si>
    <t>Französischer Laufhund Dreifarbig</t>
  </si>
  <si>
    <t>Französischer Laufhund Weiss-Schwarz</t>
  </si>
  <si>
    <t>G</t>
  </si>
  <si>
    <t>Glen of Imaal Terrier</t>
  </si>
  <si>
    <t>Golden Retriever</t>
  </si>
  <si>
    <t>Gordon Setter</t>
  </si>
  <si>
    <t>Gos d´Atura Català</t>
  </si>
  <si>
    <t>Grand Anglo-Francais Blanc et Noir</t>
  </si>
  <si>
    <t>Grand Anglo-Francais Tricolore</t>
  </si>
  <si>
    <t>Grand Basset Griffon Vendéen</t>
  </si>
  <si>
    <t>Grand Bleu de Gascogne</t>
  </si>
  <si>
    <t>Grand Gascon Saintongeois</t>
  </si>
  <si>
    <t>Grand Griffon Vendéen</t>
  </si>
  <si>
    <t>Greyhound</t>
  </si>
  <si>
    <t>Griffon á Poil Dur</t>
  </si>
  <si>
    <t>Griffon Belge</t>
  </si>
  <si>
    <t>Griffon Bruxellois</t>
  </si>
  <si>
    <t>Griffon Fauve de Bretagne</t>
  </si>
  <si>
    <t>Griffon Nivernais</t>
  </si>
  <si>
    <t>Groenendael</t>
  </si>
  <si>
    <t>Grönlandhund</t>
  </si>
  <si>
    <t>Grosser Münsterländer</t>
  </si>
  <si>
    <t>Grosser Schweizer Sennenhund</t>
  </si>
  <si>
    <t>Grosspudel</t>
  </si>
  <si>
    <t>H</t>
  </si>
  <si>
    <t>Hamiltonstövare</t>
  </si>
  <si>
    <t>Hannoverscher Schweisshund</t>
  </si>
  <si>
    <t>Harrier</t>
  </si>
  <si>
    <t>Havaneser</t>
  </si>
  <si>
    <t>Himalaja-Schäferhund</t>
  </si>
  <si>
    <t>Hollandse Herdershond</t>
  </si>
  <si>
    <t>Hollandse Herdershond Langhaariger Schlag</t>
  </si>
  <si>
    <t>Hollandse Herdershond Rauhaariger Schlag</t>
  </si>
  <si>
    <t>Hollandse Smoushond</t>
  </si>
  <si>
    <t>Hovawart</t>
  </si>
  <si>
    <t>Hygenhund</t>
  </si>
  <si>
    <t>I</t>
  </si>
  <si>
    <t>Illyrischer Schäferhund</t>
  </si>
  <si>
    <t>Irischer Soft Coated Wheaten Terrier</t>
  </si>
  <si>
    <t>Irish Red Setter</t>
  </si>
  <si>
    <t>Irish red-and-white Setter</t>
  </si>
  <si>
    <t>Irish Terrier</t>
  </si>
  <si>
    <t>Irish Water Spaniel</t>
  </si>
  <si>
    <t>Irish Wolfhound</t>
  </si>
  <si>
    <t>Islandhund</t>
  </si>
  <si>
    <t>Istrianer Kurzhaarige Bracke</t>
  </si>
  <si>
    <t>Istrianer Rauhhaarige Bracke</t>
  </si>
  <si>
    <t>Istrianer Schäferhund</t>
  </si>
  <si>
    <t>Italienisches Windspiel</t>
  </si>
  <si>
    <t>J</t>
  </si>
  <si>
    <t>Jack-Russell-Terrier</t>
  </si>
  <si>
    <t>Jämthund</t>
  </si>
  <si>
    <t>Japan Chin</t>
  </si>
  <si>
    <t>Japan Spitz</t>
  </si>
  <si>
    <t>Japanischer Terrier</t>
  </si>
  <si>
    <t>Jura-Laufhund (Bruno)</t>
  </si>
  <si>
    <t>Jura-Laufhund (Saint-Hubert)</t>
  </si>
  <si>
    <t>K</t>
  </si>
  <si>
    <t>Kai</t>
  </si>
  <si>
    <t>Kanaanhund</t>
  </si>
  <si>
    <t>Kanarische Dogge</t>
  </si>
  <si>
    <t>Kangal</t>
  </si>
  <si>
    <t>Karelischer Bärenhund</t>
  </si>
  <si>
    <t>Kaukasischer Schäferhund</t>
  </si>
  <si>
    <t>Kerry Blue Terrier</t>
  </si>
  <si>
    <t>Kerry-Beagle</t>
  </si>
  <si>
    <t>King Charles Spaniel</t>
  </si>
  <si>
    <t>Kleiner Münsterländer</t>
  </si>
  <si>
    <t>Komondor</t>
  </si>
  <si>
    <t>Korea Jindo Dog</t>
  </si>
  <si>
    <t>Kroatischer Schäferhund</t>
  </si>
  <si>
    <t>Kromfohrländer</t>
  </si>
  <si>
    <t>Kurzhaarcollie</t>
  </si>
  <si>
    <t>Kurzhaardackel</t>
  </si>
  <si>
    <t>Kurzhaariger Ungarischer Vorstehhund</t>
  </si>
  <si>
    <t>Kuvasz</t>
  </si>
  <si>
    <t>Kyi Leo</t>
  </si>
  <si>
    <t>L</t>
  </si>
  <si>
    <t>Labradoodle</t>
  </si>
  <si>
    <t>Labrador Retriever</t>
  </si>
  <si>
    <t>Laekenois</t>
  </si>
  <si>
    <t>Lagotto Romagnolo</t>
  </si>
  <si>
    <t>Lakeland Terrier</t>
  </si>
  <si>
    <t>Lancashire-Heeler</t>
  </si>
  <si>
    <t>Landseer</t>
  </si>
  <si>
    <t>Langhaarcollie</t>
  </si>
  <si>
    <t>Langhaardackel</t>
  </si>
  <si>
    <t>Lappländer Rentierhund</t>
  </si>
  <si>
    <t>Leonberger</t>
  </si>
  <si>
    <t>Lhasa Apso</t>
  </si>
  <si>
    <t>Löwchen</t>
  </si>
  <si>
    <t>Lucas-Terrier</t>
  </si>
  <si>
    <t>Lurcher</t>
  </si>
  <si>
    <t>Luzerner Laufhund</t>
  </si>
  <si>
    <t>M</t>
  </si>
  <si>
    <t>Malinois</t>
  </si>
  <si>
    <t>Malteser</t>
  </si>
  <si>
    <t>Manchester-Terrier</t>
  </si>
  <si>
    <t>Maremmaner Hirtenhund</t>
  </si>
  <si>
    <t>Mastiff</t>
  </si>
  <si>
    <t>Mastin Espanol</t>
  </si>
  <si>
    <t>Mastino Napoletano</t>
  </si>
  <si>
    <t>Mexikanischer Nackthund</t>
  </si>
  <si>
    <t>Mexikanischer Toy-Nackthund</t>
  </si>
  <si>
    <t>Mexikanischer Zwergnackthund</t>
  </si>
  <si>
    <t>Miniatur Bullterrier</t>
  </si>
  <si>
    <t>Miniature American Shepherd</t>
  </si>
  <si>
    <t>Mittelasiatischer Schäferhund</t>
  </si>
  <si>
    <t>Mittelasiatischer Schäferhund Kurzhaariger Schlag</t>
  </si>
  <si>
    <t>Mittelspitz</t>
  </si>
  <si>
    <t>Montenegrinischer Gebirgslaufhund</t>
  </si>
  <si>
    <t>Mops</t>
  </si>
  <si>
    <t>Mudi</t>
  </si>
  <si>
    <t>N</t>
  </si>
  <si>
    <t>Nederlandse Kooikerhondje</t>
  </si>
  <si>
    <t>Neufundländer</t>
  </si>
  <si>
    <t>Neuguinea-Dingo</t>
  </si>
  <si>
    <t>Neuseeländischer Huntaway</t>
  </si>
  <si>
    <t>Norfolk-Terrier</t>
  </si>
  <si>
    <t>Norrbottenspitz</t>
  </si>
  <si>
    <t>Norwegischer Buhund</t>
  </si>
  <si>
    <t>Norwegischer Elchhund</t>
  </si>
  <si>
    <t>Norwegischer Elchhund schwarz</t>
  </si>
  <si>
    <t>Norwegischer Lundehund</t>
  </si>
  <si>
    <t>Norwich Terrier</t>
  </si>
  <si>
    <t>Nova Scotia Duck Tolling Retriever</t>
  </si>
  <si>
    <t>O</t>
  </si>
  <si>
    <t>Olde English Bulldogge</t>
  </si>
  <si>
    <t>Österreichischer Pinscher</t>
  </si>
  <si>
    <t>Ostsibirischer Laika</t>
  </si>
  <si>
    <t>Otterhund</t>
  </si>
  <si>
    <t>P</t>
  </si>
  <si>
    <t>Papillon</t>
  </si>
  <si>
    <t>Parson-Russell-Terrier</t>
  </si>
  <si>
    <t>Patterdale-Terrier</t>
  </si>
  <si>
    <t>Pekingese</t>
  </si>
  <si>
    <t>Perdigueiro Portugues</t>
  </si>
  <si>
    <t>Perdiguero de Burgos</t>
  </si>
  <si>
    <t>Perro de Agua Espanol</t>
  </si>
  <si>
    <t>Peruanischer Nackthund</t>
  </si>
  <si>
    <t>Peruvian Inca Orchid</t>
  </si>
  <si>
    <t>Petit Basset Griffon Vendéen</t>
  </si>
  <si>
    <t>Petit Bleu de Gascogne</t>
  </si>
  <si>
    <t>Petit Griffon de Gascogne</t>
  </si>
  <si>
    <t>Phalene</t>
  </si>
  <si>
    <t>Pharaonenhund</t>
  </si>
  <si>
    <t>Plott Hound</t>
  </si>
  <si>
    <t>Plummer-Terrier</t>
  </si>
  <si>
    <t>Podenco Canario</t>
  </si>
  <si>
    <t>Podengo Portugueso Medio</t>
  </si>
  <si>
    <t>Podengo Portugueso Pequeno</t>
  </si>
  <si>
    <t>Pointer</t>
  </si>
  <si>
    <t>Poitevin</t>
  </si>
  <si>
    <t>Polnische Bracke</t>
  </si>
  <si>
    <t>Polnischer Niederungshütehund</t>
  </si>
  <si>
    <t>Polski Owczarek Podhalanski</t>
  </si>
  <si>
    <t>Porcelaine</t>
  </si>
  <si>
    <t>Posavski Gonic</t>
  </si>
  <si>
    <t>Praszký Krysavik</t>
  </si>
  <si>
    <t>Pudel</t>
  </si>
  <si>
    <t>Pudelpointer</t>
  </si>
  <si>
    <t>Puli</t>
  </si>
  <si>
    <t>Pumi</t>
  </si>
  <si>
    <t>Pyrenäenberghund</t>
  </si>
  <si>
    <t>Pyrenäenhund</t>
  </si>
  <si>
    <t>R</t>
  </si>
  <si>
    <t>Rafeiro do Alentejo</t>
  </si>
  <si>
    <t>Rampur-Windhund</t>
  </si>
  <si>
    <t>Ratero</t>
  </si>
  <si>
    <t>Rauhhaardackel (Zwergdackel)</t>
  </si>
  <si>
    <t>Rauhhaariger Berner Niederlaufhund</t>
  </si>
  <si>
    <t>Redbone Coonhound</t>
  </si>
  <si>
    <t>Rhodesian Ridgeback</t>
  </si>
  <si>
    <t>Riesenschnauzer</t>
  </si>
  <si>
    <t>Rottweiler</t>
  </si>
  <si>
    <t>Russisch-Europäischer Laika</t>
  </si>
  <si>
    <t>Russischer Schwarzer Terrier</t>
  </si>
  <si>
    <t>S</t>
  </si>
  <si>
    <t>Saarlooswolfhund</t>
  </si>
  <si>
    <t>Sabueso Espanol</t>
  </si>
  <si>
    <t>Saluki</t>
  </si>
  <si>
    <t>Samojede</t>
  </si>
  <si>
    <t>Schapendoes</t>
  </si>
  <si>
    <t>Schillerstövare</t>
  </si>
  <si>
    <t>Schipperke</t>
  </si>
  <si>
    <t>Schnauzer</t>
  </si>
  <si>
    <t>Schnürenpudel</t>
  </si>
  <si>
    <t>Schwedischer Lapphund</t>
  </si>
  <si>
    <t>Schweizer Laufhund</t>
  </si>
  <si>
    <t>Schweizerischer Niederlaufhund</t>
  </si>
  <si>
    <t>Scottish Terrier</t>
  </si>
  <si>
    <t>Sealyham-Terrier</t>
  </si>
  <si>
    <t>Segugio Italiano (Kurzhaar)</t>
  </si>
  <si>
    <t>Shar Pei</t>
  </si>
  <si>
    <t>Sheltie</t>
  </si>
  <si>
    <t>Shiba</t>
  </si>
  <si>
    <t>Shih Tzu</t>
  </si>
  <si>
    <t>Shikoku</t>
  </si>
  <si>
    <t>Shiloh Shepherd</t>
  </si>
  <si>
    <t>Siberian Husky</t>
  </si>
  <si>
    <t>Skye Terrier</t>
  </si>
  <si>
    <t>Sloughi</t>
  </si>
  <si>
    <t>Slovensky Cuvac</t>
  </si>
  <si>
    <t>Slovensky Kopov</t>
  </si>
  <si>
    <t>Slowakischer Rauhbart</t>
  </si>
  <si>
    <t>Smaland-Stövare</t>
  </si>
  <si>
    <t>Spanischer Windhund</t>
  </si>
  <si>
    <t>Spinone Italiano</t>
  </si>
  <si>
    <t>Stabyhond - Stabijhoun</t>
  </si>
  <si>
    <t>Staffordshire Bullterrier</t>
  </si>
  <si>
    <t>Steirische Rauhhaarbracke</t>
  </si>
  <si>
    <t>Südrussischer Owtscharka</t>
  </si>
  <si>
    <t>Sussex-Spaniel</t>
  </si>
  <si>
    <t>T</t>
  </si>
  <si>
    <t>Tervueren</t>
  </si>
  <si>
    <t>Thai Ridgeback</t>
  </si>
  <si>
    <t>Tibet-Spaniel</t>
  </si>
  <si>
    <t>Tibet-Terrier</t>
  </si>
  <si>
    <t>Tibetdogge</t>
  </si>
  <si>
    <t>Tibetischer Kyi Apso</t>
  </si>
  <si>
    <t>Tosa</t>
  </si>
  <si>
    <t>Toy-Pudel</t>
  </si>
  <si>
    <t>Treeing Walker Coonhound</t>
  </si>
  <si>
    <t>Tschechoslowakischer Wolfhund</t>
  </si>
  <si>
    <t>U</t>
  </si>
  <si>
    <t>Ungarische Bracke</t>
  </si>
  <si>
    <t>Ungarischer Windhund</t>
  </si>
  <si>
    <t>V</t>
  </si>
  <si>
    <t>Västgötaspets</t>
  </si>
  <si>
    <t>Volpino Italiano</t>
  </si>
  <si>
    <t>W</t>
  </si>
  <si>
    <t>Wäller</t>
  </si>
  <si>
    <t>Weimaraner</t>
  </si>
  <si>
    <t>Weißer Schweizer Schäferhund</t>
  </si>
  <si>
    <t>Welsh Corgi Cardigan</t>
  </si>
  <si>
    <t>Welsh Corgi Pembroke</t>
  </si>
  <si>
    <t>Welsh Springer Spaniel</t>
  </si>
  <si>
    <t>Welsh Terrier</t>
  </si>
  <si>
    <t>West Highland White Terrier</t>
  </si>
  <si>
    <t>Westsibirischer Laika</t>
  </si>
  <si>
    <t>Wetterhoun</t>
  </si>
  <si>
    <t>Whippet</t>
  </si>
  <si>
    <t>Wolfsspitz</t>
  </si>
  <si>
    <t>Y</t>
  </si>
  <si>
    <t>Yorkshire Terrier</t>
  </si>
  <si>
    <t>Z</t>
  </si>
  <si>
    <t>Zwergpinscher</t>
  </si>
  <si>
    <t>Zwergpudel</t>
  </si>
  <si>
    <t>Zwergschnauzer</t>
  </si>
  <si>
    <t>Zwergspitz</t>
  </si>
  <si>
    <t>Land[A 1] EU-Länder sind hellblau unterlegt</t>
  </si>
  <si>
    <t>Hauptstadt</t>
  </si>
  <si>
    <t>Einwohner (2017)[1]</t>
  </si>
  <si>
    <t>Einwohner pro km²[1]</t>
  </si>
  <si>
    <t>Fläche in km²</t>
  </si>
  <si>
    <t>Fläche in %</t>
  </si>
  <si>
    <t>Albanien</t>
  </si>
  <si>
    <t>Tirana</t>
  </si>
  <si>
    <t>Andorra</t>
  </si>
  <si>
    <t>Andorra la Vella</t>
  </si>
  <si>
    <t>Belgien</t>
  </si>
  <si>
    <t>Brüssel</t>
  </si>
  <si>
    <t>Bosnien und Herzegowina</t>
  </si>
  <si>
    <t>Sarajevo</t>
  </si>
  <si>
    <t>Bulgarien</t>
  </si>
  <si>
    <t>Sofia</t>
  </si>
  <si>
    <t>Dänemark</t>
  </si>
  <si>
    <t>Kopenhagen</t>
  </si>
  <si>
    <t>Deutschland</t>
  </si>
  <si>
    <t>Berlin</t>
  </si>
  <si>
    <t>Estland</t>
  </si>
  <si>
    <t>Tallinn</t>
  </si>
  <si>
    <t>Finnland</t>
  </si>
  <si>
    <t>Helsinki</t>
  </si>
  <si>
    <t>Frankreich</t>
  </si>
  <si>
    <t>Paris</t>
  </si>
  <si>
    <t>Griechenland</t>
  </si>
  <si>
    <t>Athen</t>
  </si>
  <si>
    <t>Irland</t>
  </si>
  <si>
    <t>Dublin</t>
  </si>
  <si>
    <t>Island</t>
  </si>
  <si>
    <t>Reykjavík</t>
  </si>
  <si>
    <t>Italien</t>
  </si>
  <si>
    <t>Rom</t>
  </si>
  <si>
    <t>Kasachstan</t>
  </si>
  <si>
    <t>Nur-Sultan</t>
  </si>
  <si>
    <t>Kosovo</t>
  </si>
  <si>
    <t>Pristina</t>
  </si>
  <si>
    <t>Kroatien</t>
  </si>
  <si>
    <t>Zagreb</t>
  </si>
  <si>
    <t>Lettland</t>
  </si>
  <si>
    <t>Riga</t>
  </si>
  <si>
    <t>Liechtenstein</t>
  </si>
  <si>
    <t>Vaduz</t>
  </si>
  <si>
    <t>Litauen</t>
  </si>
  <si>
    <t>Vilnius</t>
  </si>
  <si>
    <t>Luxemburg</t>
  </si>
  <si>
    <t>Malta</t>
  </si>
  <si>
    <t>Valletta</t>
  </si>
  <si>
    <t>Republik Moldau</t>
  </si>
  <si>
    <t>Chișinău</t>
  </si>
  <si>
    <t>Monaco</t>
  </si>
  <si>
    <t>(Stadtstaat)</t>
  </si>
  <si>
    <t>Montenegro</t>
  </si>
  <si>
    <t>Podgorica</t>
  </si>
  <si>
    <t>Niederlande</t>
  </si>
  <si>
    <t>Amsterdam</t>
  </si>
  <si>
    <t>Nordmazedonien</t>
  </si>
  <si>
    <t>Skopje</t>
  </si>
  <si>
    <t>Norwegen</t>
  </si>
  <si>
    <t>Oslo</t>
  </si>
  <si>
    <t>Österreich</t>
  </si>
  <si>
    <t>Wien</t>
  </si>
  <si>
    <t>Polen</t>
  </si>
  <si>
    <t>Warschau</t>
  </si>
  <si>
    <t>Portugal</t>
  </si>
  <si>
    <t>Lissabon</t>
  </si>
  <si>
    <t>Rumänien</t>
  </si>
  <si>
    <t>Bukarest</t>
  </si>
  <si>
    <t>Russland</t>
  </si>
  <si>
    <t>Moskau</t>
  </si>
  <si>
    <t>San Marino</t>
  </si>
  <si>
    <t>Schweden</t>
  </si>
  <si>
    <t>Stockholm</t>
  </si>
  <si>
    <t>Schweiz</t>
  </si>
  <si>
    <t>Bern</t>
  </si>
  <si>
    <t>Serbien</t>
  </si>
  <si>
    <t>Belgrad</t>
  </si>
  <si>
    <t>Slowakei</t>
  </si>
  <si>
    <t>Bratislava</t>
  </si>
  <si>
    <t>Slowenien</t>
  </si>
  <si>
    <t>Ljubljana</t>
  </si>
  <si>
    <t>Spanien</t>
  </si>
  <si>
    <t>Madrid</t>
  </si>
  <si>
    <t>Tschechien</t>
  </si>
  <si>
    <t>Prag</t>
  </si>
  <si>
    <t>Türkei</t>
  </si>
  <si>
    <t>Ankara</t>
  </si>
  <si>
    <t>Ukraine</t>
  </si>
  <si>
    <t>Kiew</t>
  </si>
  <si>
    <t>Ungarn</t>
  </si>
  <si>
    <t>Budapest</t>
  </si>
  <si>
    <t>Vatikanstadt</t>
  </si>
  <si>
    <t>Vereinigtes Königreich</t>
  </si>
  <si>
    <t>London</t>
  </si>
  <si>
    <t>Weißrussland</t>
  </si>
  <si>
    <t>Minsk</t>
  </si>
  <si>
    <t>Ergebnis</t>
  </si>
  <si>
    <t>Stunden</t>
  </si>
  <si>
    <t>20000:30</t>
  </si>
  <si>
    <t>200000:45</t>
  </si>
  <si>
    <t>1-1-1875</t>
  </si>
  <si>
    <t>cm</t>
  </si>
  <si>
    <t>in</t>
  </si>
  <si>
    <t>Status:</t>
  </si>
  <si>
    <t>offen</t>
  </si>
  <si>
    <t>vorerfasst</t>
  </si>
  <si>
    <t>ausgegl.</t>
  </si>
  <si>
    <t>Fälligkeit:</t>
  </si>
  <si>
    <t>überfällig</t>
  </si>
  <si>
    <t>fällig</t>
  </si>
  <si>
    <t>nicht fäl.</t>
  </si>
  <si>
    <t xml:space="preserve"> Kreditor</t>
  </si>
  <si>
    <t xml:space="preserve"> Buchungskreis</t>
  </si>
  <si>
    <t xml:space="preserve"> Name</t>
  </si>
  <si>
    <t>ZUP</t>
  </si>
  <si>
    <t xml:space="preserve"> Ort</t>
  </si>
  <si>
    <t>Neuss</t>
  </si>
  <si>
    <t>St</t>
  </si>
  <si>
    <t>Zuordnung</t>
  </si>
  <si>
    <t>Referenz</t>
  </si>
  <si>
    <t>Art</t>
  </si>
  <si>
    <t>Belegdatum</t>
  </si>
  <si>
    <t>Buch.dat.</t>
  </si>
  <si>
    <t>Fä</t>
  </si>
  <si>
    <t xml:space="preserve">        Betrag in BW</t>
  </si>
  <si>
    <t>Währg</t>
  </si>
  <si>
    <t xml:space="preserve">         Betr. in HW</t>
  </si>
  <si>
    <t>HWähr</t>
  </si>
  <si>
    <t>Text</t>
  </si>
  <si>
    <t>E584966</t>
  </si>
  <si>
    <t>KW</t>
  </si>
  <si>
    <t>V0</t>
  </si>
  <si>
    <t>76.166,53</t>
  </si>
  <si>
    <t>EUR</t>
  </si>
  <si>
    <t>RECHNUNG ZUP 812500</t>
  </si>
  <si>
    <t>E584343</t>
  </si>
  <si>
    <t>37.989,68</t>
  </si>
  <si>
    <t>RECHNUNG ZUP 811877</t>
  </si>
  <si>
    <t>E584364</t>
  </si>
  <si>
    <t>62.960,91</t>
  </si>
  <si>
    <t>RECHNUNG ZUP 811898</t>
  </si>
  <si>
    <t>E584794</t>
  </si>
  <si>
    <t>RECHNUNG ZUP 812328</t>
  </si>
  <si>
    <t>KC</t>
  </si>
  <si>
    <t>22.036,15</t>
  </si>
  <si>
    <t>ZUP Rep.</t>
  </si>
  <si>
    <t>29.674,20</t>
  </si>
  <si>
    <t>69.594,19</t>
  </si>
  <si>
    <t>49.146,65</t>
  </si>
  <si>
    <t>26.085,61</t>
  </si>
  <si>
    <t>E584509</t>
  </si>
  <si>
    <t>RECHNUNG ZUP 812043</t>
  </si>
  <si>
    <t>E584510</t>
  </si>
  <si>
    <t>78.112,82</t>
  </si>
  <si>
    <t>RECHNUNG ZUP 812044</t>
  </si>
  <si>
    <t>E584542</t>
  </si>
  <si>
    <t>11.326,45</t>
  </si>
  <si>
    <t>RECHNUNG ZUP 812076</t>
  </si>
  <si>
    <t>ZUP Rollwa 812474</t>
  </si>
  <si>
    <t>E584939</t>
  </si>
  <si>
    <t>59.040,24</t>
  </si>
  <si>
    <t>RECHNUNG ZUP 812473</t>
  </si>
  <si>
    <t>43.819,33</t>
  </si>
  <si>
    <t>38.363,30</t>
  </si>
  <si>
    <t>36.142,31</t>
  </si>
  <si>
    <t>47.426,92</t>
  </si>
  <si>
    <t>E585043</t>
  </si>
  <si>
    <t>67.642,89</t>
  </si>
  <si>
    <t>RECHNUNG ZUP 812577</t>
  </si>
  <si>
    <t>E585030</t>
  </si>
  <si>
    <t>24.197,44</t>
  </si>
  <si>
    <t>RECHNUNG ZUP 812564</t>
  </si>
  <si>
    <t>*</t>
  </si>
  <si>
    <t>1.586.961,82</t>
  </si>
  <si>
    <t>E584360</t>
  </si>
  <si>
    <t>RECHNUNG ZUP 811894</t>
  </si>
  <si>
    <t>E584353</t>
  </si>
  <si>
    <t>RECHNUNG ZUP 811887</t>
  </si>
  <si>
    <t>E584351</t>
  </si>
  <si>
    <t>48.876,31</t>
  </si>
  <si>
    <t>RECHNUNG ZUP 811885</t>
  </si>
  <si>
    <t>60.911,34</t>
  </si>
  <si>
    <t>10.916,52</t>
  </si>
  <si>
    <t>-360,26</t>
  </si>
  <si>
    <t>-55,29</t>
  </si>
  <si>
    <t>-452,71</t>
  </si>
  <si>
    <t>-165,35</t>
  </si>
  <si>
    <t>-162,30</t>
  </si>
  <si>
    <t>-660,08</t>
  </si>
  <si>
    <t>-142,06</t>
  </si>
  <si>
    <t>-294,63</t>
  </si>
  <si>
    <t>-528,97</t>
  </si>
  <si>
    <t>-266,25</t>
  </si>
  <si>
    <t>-70,91</t>
  </si>
  <si>
    <t>-574,32</t>
  </si>
  <si>
    <t>-668,61</t>
  </si>
  <si>
    <t>-162,3</t>
  </si>
  <si>
    <t>❶</t>
  </si>
  <si>
    <t>❺</t>
  </si>
  <si>
    <t>❼</t>
  </si>
  <si>
    <t>❷</t>
  </si>
  <si>
    <t>❸</t>
  </si>
  <si>
    <t>❻</t>
  </si>
  <si>
    <t>❹</t>
  </si>
  <si>
    <t>Romeo:</t>
  </si>
  <si>
    <t>It was the lark, the herald of the morn, / No nightingale. Look, love, what envious streaks / Do lace the severing clouds in yonder east; / Night's candles are burnt out, and jocund day / Stands tiptoe on the misty mountain tops. / I must be gone and live, or stay and die.</t>
  </si>
  <si>
    <t>❽</t>
  </si>
  <si>
    <t xml:space="preserve">To-do-Liste: </t>
  </si>
  <si>
    <t>erledigt</t>
  </si>
  <si>
    <t xml:space="preserve">Aufs Dach klettern und Ziegelsteine hinunter werfen, während ich die Musik von Tetris summe. </t>
  </si>
  <si>
    <t>nicht erledigt</t>
  </si>
  <si>
    <t xml:space="preserve">Im Standesamt irgendeinem Bräutigam zurufen: "ich werde dich trotzdem immer lieben!" </t>
  </si>
  <si>
    <t xml:space="preserve">Mit einem Grillhähnchen zum Tierarzt gehen und fragen, ob noch was zu retten ist. </t>
  </si>
  <si>
    <t xml:space="preserve">Mit einem Laborkittel in den Supermarkt gehen und sagen: "schön dass so viele an unserem Experiment teilnehmen." </t>
  </si>
  <si>
    <t xml:space="preserve">Vanillepudding in ein Mayo-Glas füllen und es in der Mittagspause essen. </t>
  </si>
  <si>
    <t xml:space="preserve">Zwei Privatdetektive anheuern und sich gegenseitig beschatten lassen. </t>
  </si>
  <si>
    <t xml:space="preserve">Ein T-Shirt anziehen, auf dem "Leben" steht und Zitronen verteilen. </t>
  </si>
  <si>
    <t>Den Mähroboter vom Nachbarn mit Grasbüschel anlocken.</t>
  </si>
  <si>
    <t xml:space="preserve">In einem vollen Aufzug laut sagen: "ihr wundert euch sicher, warum wir uns heute hier versammelt haben..." </t>
  </si>
  <si>
    <t>In einem Meeting einen Zettel hochhalten: „Sprecht ganz normal weiter! Wir werden abgehört! Lasst euch nichts anmerken!“</t>
  </si>
  <si>
    <t xml:space="preserve">In ein Geschäft rennen und fragen welches Jahr wir haben. Wenn jemand antwortet, erfreut rufen: "Hurra es hat funktioniert!" und wegrennen. </t>
  </si>
  <si>
    <t xml:space="preserve">In einem Internetforum die Frage stellen, ob es normal ist, dass ich beim Duschen immer nass werde. </t>
  </si>
  <si>
    <t xml:space="preserve">Einen Doktor machen und meinen Nachnamen auf "Acula" ändern. </t>
  </si>
  <si>
    <t xml:space="preserve">Mit einem Laserpointer in die Sauna gehen und die Schwachstellen der Körper anderer Gäste markieren. </t>
  </si>
  <si>
    <t xml:space="preserve">Einen Papagei kaufen und ihm folgenden Satz beibringen: "Hilfe, ich wurde in einen Vogel verwandelt" </t>
  </si>
  <si>
    <t xml:space="preserve">Jemanden anrufen, um ihm zu sagen, dass ich jetzt wirklich keine Zeit habe zu telefonieren und auflegen. </t>
  </si>
  <si>
    <t xml:space="preserve">Joggern mit dem Auto hinterherfahren und zur Motivation "Eye of the Tiger" spielen. </t>
  </si>
  <si>
    <t xml:space="preserve">Mich mit einem Bauplan in die Fußgängerzone stellen, wahllos auf Gebäude zeigen und auf Fragen der Passanten mit den Worten: "das kommt hier alles weg!" antworten. </t>
  </si>
  <si>
    <t xml:space="preserve">In die Umkleidekabine einer feinen Boutique gehen und laut heraus brüllen: "das Klopapier ist alle." </t>
  </si>
  <si>
    <t xml:space="preserve">Im Ankunftsbereich des Flughafens ein Schild mit "E. Snowden" hochhalten. </t>
  </si>
  <si>
    <t>In einem Meeting einen Zettel hochhalten: "Sprecht ganz normal weiter! Wir werden abgehört! Lasst euch nichts anmerken!"</t>
  </si>
  <si>
    <t xml:space="preserve">Eine neue To-Do Liste erstellen.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</si>
</sst>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000000000"/>
    <numFmt numFmtId="165" formatCode="0.000000000000000000000"/>
    <numFmt numFmtId="166" formatCode="#,##0.00\ &quot;€&quot;"/>
    <numFmt numFmtId="167" formatCode="_-[$$-409]* #,##0.00_ ;_-[$$-409]* \-#,##0.00\ ;_-[$$-409]* &quot;-&quot;??_ ;_-@_ "/>
    <numFmt numFmtId="168" formatCode="[$$-409]#,##0.00_ ;\-[$$-409]#,##0.00\ "/>
    <numFmt numFmtId="169" formatCode="000\-000"/>
    <numFmt numFmtId="170" formatCode="###\ ###\ ###\ "/>
    <numFmt numFmtId="171" formatCode="#,##0_ ;\-#,##0\ "/>
    <numFmt numFmtId="172" formatCode="_-* #,##0.00\ [$€-407]_-;\-* #,##0.00\ [$€-407]_-;_-* &quot;-&quot;??\ [$€-407]_-;_-@_-"/>
    <numFmt numFmtId="173" formatCode="[Blue][&lt;0.8]0.00%;[Red][&lt;0.95]0.00%;[Green]0.00%"/>
    <numFmt numFmtId="174" formatCode="[Red][&gt;50]0;[Green][&gt;20]0;[Yellow]General"/>
    <numFmt numFmtId="175" formatCode="[$-407]d/\ mmmm\ yyyy;@"/>
    <numFmt numFmtId="176" formatCode="[$-409]mmmm\ d\,\ yyyy;@"/>
    <numFmt numFmtId="177" formatCode="[$-413]d\ mmmm\ yyyy;@"/>
    <numFmt numFmtId="178" formatCode="[$-41D]d\ mmmm\ yyyy;@"/>
    <numFmt numFmtId="179" formatCode="[$-414]d/\ mmmm\ yyyy;@"/>
    <numFmt numFmtId="180" formatCode="[$-40F]dd/\ mmmm\ yyyy;@"/>
    <numFmt numFmtId="181" formatCode="[$-406]d/\ mmmm\ yyyy;@"/>
    <numFmt numFmtId="182" formatCode="[$-438]d/\ mmmm\ yyyy;@"/>
    <numFmt numFmtId="183" formatCode="[$-40C]d\ mmmm\ yyyy;@"/>
    <numFmt numFmtId="184" formatCode="[$-C0A]d\ &quot;de&quot;\ mmmm\ &quot;de&quot;\ yyyy;@"/>
    <numFmt numFmtId="185" formatCode="[$-410]d\ mmmm\ yyyy;@"/>
    <numFmt numFmtId="186" formatCode="[$-816]d\ &quot;de&quot;\ mmmm\ &quot;de&quot;\ yyyy;@"/>
    <numFmt numFmtId="187" formatCode="[$-418]d\ mmmm\ yyyy;@"/>
    <numFmt numFmtId="188" formatCode="[$-403]d&quot;/&quot;mmmm&quot;/&quot;yyyy;@"/>
    <numFmt numFmtId="189" formatCode="[$-456]d&quot; de &quot;mmmm&quot; de &quot;yyyy;@"/>
    <numFmt numFmtId="190" formatCode="[$-40B]d/\ mmmm\t\a\ yyyy;@"/>
    <numFmt numFmtId="191" formatCode="[$-40E]yyyy/\ mmmm\ d/;@"/>
    <numFmt numFmtId="192" formatCode="[$-41F]dd\ mmmm\ yy;@"/>
    <numFmt numFmtId="193" formatCode="[$-427]yyyy\ &quot;m.&quot;\ mmmm\ d\ &quot;d.&quot;;@"/>
    <numFmt numFmtId="194" formatCode="[$-426]dddd\,\ yyyy&quot;. gada &quot;d/\ mmmm;@"/>
    <numFmt numFmtId="195" formatCode="[$-42D]yyyy&quot;(e)ko&quot;\ mmmm&quot;ren&quot;\ d&quot;a&quot;;@"/>
    <numFmt numFmtId="196" formatCode="[$-437]yyyy\ &quot;წლის&quot;\ dd\ mm\,\ dddd;@"/>
    <numFmt numFmtId="197" formatCode="[$-415]d\ mmmm\ yyyy;@"/>
    <numFmt numFmtId="198" formatCode="[$-405]d/\ mmmm\ yyyy;@"/>
    <numFmt numFmtId="199" formatCode="[$-41B]d/\ mmmm\ yyyy;@"/>
    <numFmt numFmtId="200" formatCode="[$-424]d/\ mmmm\ yyyy;@"/>
    <numFmt numFmtId="201" formatCode="[$-41A]d/\ mmmm\ yyyy/;@"/>
    <numFmt numFmtId="202" formatCode="[$-81A]d/\ mmmm\ yyyy;@"/>
    <numFmt numFmtId="203" formatCode="[$-408]d\ mmmm\ yyyy;@"/>
    <numFmt numFmtId="204" formatCode="[$-FC19]dd\ mmmm\ yyyy\ \г/;@"/>
    <numFmt numFmtId="205" formatCode="[$-FC22]d\ mmmm\ yyyy&quot; р.&quot;;@"/>
    <numFmt numFmtId="206" formatCode="[$-FC23]d\ mmmm\ yyyy;@"/>
    <numFmt numFmtId="207" formatCode="[$-402]dd\ mmmm\ yyyy\ &quot;г.&quot;;@"/>
    <numFmt numFmtId="208" formatCode="[$-440]d&quot;-&quot;mmmm\ yyyy&quot;-ж.&quot;;@"/>
    <numFmt numFmtId="209" formatCode="[$-42B]d\ mmmm\,\ yyyy;@"/>
    <numFmt numFmtId="210" formatCode="[$-10A0000]d\ mmmm\ yyyy;@"/>
    <numFmt numFmtId="211" formatCode="[$-2060401]B2d\ mmmm\ yyyy;@"/>
    <numFmt numFmtId="212" formatCode="[$-45A]dd\ mmmm\,\ yyyy;@"/>
    <numFmt numFmtId="213" formatCode="[$-101040D]d\ mmmm\ yyyy;@"/>
    <numFmt numFmtId="214" formatCode="[$-1060429]B2d\ mmmm\ yyyy;@"/>
    <numFmt numFmtId="215" formatCode="m&quot;月&quot;d&quot;日&quot;;@"/>
    <numFmt numFmtId="216" formatCode="[$-4010439]d/m/yyyy\ h:mm\ AM/PM;@"/>
    <numFmt numFmtId="217" formatCode="yyyy&quot;年&quot;m&quot;月&quot;d&quot;日&quot;;@"/>
    <numFmt numFmtId="218" formatCode="yyyy&quot;년&quot;\ m&quot;월&quot;;@"/>
    <numFmt numFmtId="219" formatCode="[$-446]dd\ mmmm\ yyyy\ dddd;@"/>
    <numFmt numFmtId="220" formatCode="[$-44F]dd\ mmmm\ yyyy\ dddd;@"/>
    <numFmt numFmtId="221" formatCode="[$-D070000]d/mm/yyyy;@"/>
    <numFmt numFmtId="222" formatCode="[$-807]dddd\,\ d/\ mmmm\ yyyy;@"/>
    <numFmt numFmtId="223" formatCode="ddd"/>
    <numFmt numFmtId="224" formatCode="\•\ \ \ @"/>
    <numFmt numFmtId="225" formatCode="&quot;Schulden: &quot;#.00,,\ &quot;Mio Euro&quot;"/>
    <numFmt numFmtId="226" formatCode="#,###.00,,\ &quot;Mio Euro&quot;"/>
    <numFmt numFmtId="227" formatCode="#,##0.00\ [$EUR];[Red]\-#,##0.00\ [$EUR]"/>
    <numFmt numFmtId="228" formatCode="_-* #,##0.00\ [$EUR]_-;\-* #,##0.00\ [$EUR]_-;_-* &quot;-&quot;??\ [$EUR]_-;_-@_-"/>
    <numFmt numFmtId="229" formatCode="#,##0.00\ [$EUR]"/>
    <numFmt numFmtId="230" formatCode="[$£-809]#,##0.00"/>
    <numFmt numFmtId="231" formatCode="_-[$£-809]* #,##0.00_-;\-[$£-809]* #,##0.00_-;_-[$£-809]* &quot;-&quot;??_-;_-@_-"/>
    <numFmt numFmtId="232" formatCode="#,##0.00\ [$GBP];[Red]\-#,##0.00\ [$GBP]"/>
    <numFmt numFmtId="233" formatCode="_-* #,##0.00\ [$GBP]_-;\-* #,##0.00\ [$GBP]_-;_-* &quot;-&quot;??\ [$GBP]_-;_-@_-"/>
    <numFmt numFmtId="234" formatCode="#,##0.00\ [$GBP]"/>
    <numFmt numFmtId="235" formatCode="#,##0.00\ [$₽-419];\-#,##0.00\ [$₽-419]"/>
    <numFmt numFmtId="236" formatCode="_-* #,##0.00\ [$₽-419]_-;\-* #,##0.00\ [$₽-419]_-;_-* &quot;-&quot;??\ [$₽-419]_-;_-@_-"/>
    <numFmt numFmtId="237" formatCode="#,##0.00\ [$USD];[Red]\-#,##0.00\ [$USD]"/>
    <numFmt numFmtId="238" formatCode="_-* #,##0.00\ [$USD]_-;\-* #,##0.00\ [$USD]_-;_-* &quot;-&quot;??\ [$USD]_-;_-@_-"/>
    <numFmt numFmtId="239" formatCode="#,##0.00\ [$USD]"/>
    <numFmt numFmtId="240" formatCode="[$¥-411]#,##0.00;\-[$¥-411]#,##0.00"/>
    <numFmt numFmtId="241" formatCode="_-[$¥-411]* #,##0.00_-;\-[$¥-411]* #,##0.00_-;_-[$¥-411]* &quot;-&quot;??_-;_-@_-"/>
    <numFmt numFmtId="242" formatCode="#,##0.00\ [$CHF];[Red]\-#,##0.00\ [$CHF]"/>
    <numFmt numFmtId="243" formatCode="_-* #,##0.00\ [$CHF]_-;\-* #,##0.00\ [$CHF]_-;_-* &quot;-&quot;??\ [$CHF]_-;_-@_-"/>
    <numFmt numFmtId="244" formatCode="#,##0.00\ [$CHF]"/>
    <numFmt numFmtId="245" formatCode="[$CHF-807]\ #,##0.00;[$CHF-807]\ \-#,##0.00"/>
    <numFmt numFmtId="246" formatCode="_ [$CHF-807]\ * #,##0.00_ ;_ [$CHF-807]\ * \-#,##0.00_ ;_ [$CHF-807]\ * &quot;-&quot;??_ ;_ @_ "/>
    <numFmt numFmtId="247" formatCode="[$$-409]#,##0.00_ ;[Red]\-[$$-409]#,##0.00\ "/>
    <numFmt numFmtId="248" formatCode="[$₿]\ #,##0.000000;\-[$₿]\ #,##0.000000" x16r2:formatCode16="[$₿-x-xbt2]\ #,##0.000000;\-[$₿-x-xbt2]\ #,##0.000000"/>
    <numFmt numFmtId="249" formatCode="_-[$₿]\ * #,##0.000000_-;\-[$₿]\ * #,##0.000000_-;_-[$₿]\ * &quot;-&quot;??????_-;_-@_-" x16r2:formatCode16="_-[$₿-x-xbt2]\ * #,##0.000000_-;\-[$₿-x-xbt2]\ * #,##0.000000_-;_-[$₿-x-xbt2]\ * &quot;-&quot;??????_-;_-@_-"/>
    <numFmt numFmtId="250" formatCode="[$£-809]#,##0.00;[Red]\-[$£-809]#,##0.00"/>
    <numFmt numFmtId="251" formatCode="#,##0.00\ [$₽-419];[Red]\-#,##0.00\ [$₽-419]"/>
    <numFmt numFmtId="252" formatCode="[$¥-411]#,##0.00;[Red]\-[$¥-411]#,##0.00"/>
    <numFmt numFmtId="253" formatCode="[$CHF-807]\ #,##0.00;[Red][$CHF-807]\ \-#,##0.00"/>
    <numFmt numFmtId="254" formatCode="[$₿]\ #,##0.000000;[Red]\-[$₿]\ #,##0.000000" x16r2:formatCode16="[$₿-x-xbt2]\ #,##0.000000;[Red]\-[$₿-x-xbt2]\ #,##0.000000"/>
  </numFmts>
  <fonts count="29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Wingdings"/>
      <charset val="2"/>
    </font>
    <font>
      <b/>
      <sz val="16"/>
      <color rgb="FF7030A0"/>
      <name val="Wingdings"/>
      <charset val="2"/>
    </font>
    <font>
      <b/>
      <sz val="14"/>
      <color rgb="FF7030A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sz val="13"/>
      <name val="MetaNormalLF-Roman"/>
      <family val="2"/>
    </font>
    <font>
      <sz val="12"/>
      <name val="MetaNormalLF-Roman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u/>
      <sz val="10"/>
      <color theme="10"/>
      <name val="Arial"/>
      <family val="2"/>
    </font>
    <font>
      <b/>
      <sz val="9"/>
      <color indexed="81"/>
      <name val="Segoe UI"/>
      <family val="2"/>
    </font>
    <font>
      <b/>
      <sz val="14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color indexed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rgb="FFFF0000"/>
      <name val="Arial"/>
      <family val="2"/>
    </font>
    <font>
      <sz val="11"/>
      <color theme="1"/>
      <name val="Calibri"/>
      <family val="2"/>
    </font>
    <font>
      <u/>
      <sz val="11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DECFE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8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2" fillId="0" borderId="0"/>
    <xf numFmtId="0" fontId="7" fillId="0" borderId="0"/>
    <xf numFmtId="224" fontId="12" fillId="0" borderId="0">
      <alignment horizontal="left" indent="1"/>
    </xf>
    <xf numFmtId="0" fontId="12" fillId="0" borderId="0"/>
  </cellStyleXfs>
  <cellXfs count="276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44" fontId="0" fillId="0" borderId="0" xfId="1" applyFont="1"/>
    <xf numFmtId="166" fontId="0" fillId="0" borderId="0" xfId="0" applyNumberFormat="1"/>
    <xf numFmtId="168" fontId="0" fillId="0" borderId="0" xfId="0" applyNumberFormat="1"/>
    <xf numFmtId="8" fontId="0" fillId="0" borderId="0" xfId="0" applyNumberFormat="1"/>
    <xf numFmtId="166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0" fontId="5" fillId="2" borderId="0" xfId="0" applyFont="1" applyFill="1" applyAlignment="1">
      <alignment horizontal="center"/>
    </xf>
    <xf numFmtId="169" fontId="0" fillId="0" borderId="0" xfId="0" applyNumberFormat="1"/>
    <xf numFmtId="0" fontId="8" fillId="0" borderId="0" xfId="3" applyFont="1"/>
    <xf numFmtId="0" fontId="9" fillId="0" borderId="0" xfId="3" applyFont="1" applyAlignment="1">
      <alignment horizontal="left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8" fillId="0" borderId="0" xfId="3" applyFont="1" applyAlignment="1">
      <alignment horizontal="left"/>
    </xf>
    <xf numFmtId="0" fontId="10" fillId="0" borderId="0" xfId="3" applyFont="1"/>
    <xf numFmtId="0" fontId="8" fillId="0" borderId="0" xfId="3" quotePrefix="1" applyFont="1"/>
    <xf numFmtId="0" fontId="9" fillId="0" borderId="0" xfId="3" applyFont="1"/>
    <xf numFmtId="0" fontId="9" fillId="0" borderId="1" xfId="3" applyFont="1" applyBorder="1"/>
    <xf numFmtId="0" fontId="11" fillId="0" borderId="0" xfId="3" applyFont="1" applyAlignment="1">
      <alignment horizontal="center"/>
    </xf>
    <xf numFmtId="0" fontId="11" fillId="0" borderId="2" xfId="3" applyFont="1" applyBorder="1" applyAlignment="1">
      <alignment horizontal="center"/>
    </xf>
    <xf numFmtId="0" fontId="11" fillId="0" borderId="3" xfId="3" applyFont="1" applyBorder="1"/>
    <xf numFmtId="0" fontId="11" fillId="0" borderId="6" xfId="3" applyFont="1" applyBorder="1" applyAlignment="1">
      <alignment horizontal="center"/>
    </xf>
    <xf numFmtId="0" fontId="11" fillId="0" borderId="7" xfId="3" applyFont="1" applyBorder="1" applyAlignment="1">
      <alignment horizontal="center"/>
    </xf>
    <xf numFmtId="0" fontId="11" fillId="0" borderId="1" xfId="3" applyFont="1" applyBorder="1" applyAlignment="1">
      <alignment horizontal="center"/>
    </xf>
    <xf numFmtId="0" fontId="11" fillId="0" borderId="9" xfId="3" applyFont="1" applyBorder="1" applyAlignment="1">
      <alignment horizontal="center"/>
    </xf>
    <xf numFmtId="0" fontId="11" fillId="0" borderId="10" xfId="3" applyFont="1" applyBorder="1"/>
    <xf numFmtId="0" fontId="11" fillId="0" borderId="11" xfId="3" applyFont="1" applyBorder="1" applyAlignment="1">
      <alignment horizontal="center"/>
    </xf>
    <xf numFmtId="16" fontId="11" fillId="0" borderId="11" xfId="3" quotePrefix="1" applyNumberFormat="1" applyFont="1" applyBorder="1" applyAlignment="1">
      <alignment horizontal="center"/>
    </xf>
    <xf numFmtId="0" fontId="11" fillId="0" borderId="11" xfId="3" quotePrefix="1" applyFont="1" applyBorder="1" applyAlignment="1">
      <alignment horizontal="center"/>
    </xf>
    <xf numFmtId="0" fontId="11" fillId="0" borderId="12" xfId="3" applyFont="1" applyBorder="1" applyAlignment="1">
      <alignment horizontal="center"/>
    </xf>
    <xf numFmtId="0" fontId="11" fillId="0" borderId="0" xfId="3" applyFont="1"/>
    <xf numFmtId="170" fontId="11" fillId="0" borderId="0" xfId="3" applyNumberFormat="1" applyFont="1"/>
    <xf numFmtId="3" fontId="9" fillId="0" borderId="0" xfId="3" applyNumberFormat="1" applyFont="1"/>
    <xf numFmtId="3" fontId="9" fillId="0" borderId="1" xfId="3" applyNumberFormat="1" applyFont="1" applyBorder="1"/>
    <xf numFmtId="0" fontId="12" fillId="0" borderId="0" xfId="4"/>
    <xf numFmtId="0" fontId="13" fillId="3" borderId="0" xfId="4" applyFont="1" applyFill="1" applyAlignment="1">
      <alignment horizontal="right" vertical="top"/>
    </xf>
    <xf numFmtId="0" fontId="14" fillId="4" borderId="0" xfId="4" applyFont="1" applyFill="1" applyAlignment="1">
      <alignment horizontal="right" vertical="top"/>
    </xf>
    <xf numFmtId="0" fontId="14" fillId="4" borderId="0" xfId="4" applyFont="1" applyFill="1" applyAlignment="1">
      <alignment vertical="top" wrapText="1"/>
    </xf>
    <xf numFmtId="0" fontId="15" fillId="4" borderId="0" xfId="4" applyFont="1" applyFill="1" applyAlignment="1">
      <alignment vertical="top" wrapText="1"/>
    </xf>
    <xf numFmtId="0" fontId="15" fillId="5" borderId="0" xfId="4" applyFont="1" applyFill="1" applyAlignment="1">
      <alignment vertical="top" wrapText="1"/>
    </xf>
    <xf numFmtId="0" fontId="1" fillId="4" borderId="0" xfId="4" applyFont="1" applyFill="1" applyAlignment="1">
      <alignment horizontal="left" vertical="top" wrapText="1"/>
    </xf>
    <xf numFmtId="0" fontId="2" fillId="5" borderId="0" xfId="4" applyFont="1" applyFill="1" applyAlignment="1">
      <alignment horizontal="right" vertical="top"/>
    </xf>
    <xf numFmtId="0" fontId="15" fillId="4" borderId="0" xfId="4" applyFont="1" applyFill="1" applyAlignment="1">
      <alignment horizontal="left" vertical="top" wrapText="1"/>
    </xf>
    <xf numFmtId="0" fontId="16" fillId="4" borderId="6" xfId="4" applyFont="1" applyFill="1" applyBorder="1" applyAlignment="1">
      <alignment horizontal="left" vertical="top" wrapText="1"/>
    </xf>
    <xf numFmtId="0" fontId="1" fillId="4" borderId="0" xfId="4" applyFont="1" applyFill="1" applyAlignment="1">
      <alignment vertical="top" wrapText="1"/>
    </xf>
    <xf numFmtId="0" fontId="14" fillId="4" borderId="0" xfId="4" applyFont="1" applyFill="1" applyAlignment="1">
      <alignment horizontal="center" vertical="center" wrapText="1"/>
    </xf>
    <xf numFmtId="0" fontId="17" fillId="8" borderId="4" xfId="4" applyFont="1" applyFill="1" applyBorder="1" applyAlignment="1" applyProtection="1">
      <alignment horizontal="center" vertical="center" wrapText="1"/>
      <protection locked="0"/>
    </xf>
    <xf numFmtId="0" fontId="17" fillId="8" borderId="3" xfId="4" applyFont="1" applyFill="1" applyBorder="1" applyAlignment="1" applyProtection="1">
      <alignment horizontal="center" vertical="center"/>
      <protection locked="0"/>
    </xf>
    <xf numFmtId="0" fontId="1" fillId="4" borderId="0" xfId="4" applyFont="1" applyFill="1" applyAlignment="1">
      <alignment horizontal="center" vertical="center" wrapText="1"/>
    </xf>
    <xf numFmtId="171" fontId="17" fillId="8" borderId="3" xfId="4" applyNumberFormat="1" applyFont="1" applyFill="1" applyBorder="1" applyAlignment="1" applyProtection="1">
      <alignment horizontal="center" vertical="center" wrapText="1"/>
      <protection locked="0"/>
    </xf>
    <xf numFmtId="171" fontId="17" fillId="9" borderId="0" xfId="4" applyNumberFormat="1" applyFont="1" applyFill="1" applyAlignment="1">
      <alignment horizontal="center" vertical="center" wrapText="1"/>
    </xf>
    <xf numFmtId="0" fontId="17" fillId="8" borderId="12" xfId="4" applyFont="1" applyFill="1" applyBorder="1" applyAlignment="1" applyProtection="1">
      <alignment horizontal="center" vertical="center" wrapText="1"/>
      <protection locked="0"/>
    </xf>
    <xf numFmtId="0" fontId="17" fillId="8" borderId="11" xfId="4" applyFont="1" applyFill="1" applyBorder="1" applyAlignment="1" applyProtection="1">
      <alignment horizontal="center" vertical="center"/>
      <protection locked="0"/>
    </xf>
    <xf numFmtId="171" fontId="17" fillId="8" borderId="11" xfId="4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4" applyFont="1" applyFill="1" applyAlignment="1">
      <alignment horizontal="right" vertical="top" wrapText="1"/>
    </xf>
    <xf numFmtId="0" fontId="18" fillId="4" borderId="0" xfId="4" applyFont="1" applyFill="1" applyAlignment="1">
      <alignment horizontal="right" vertical="top"/>
    </xf>
    <xf numFmtId="0" fontId="1" fillId="4" borderId="0" xfId="4" applyFont="1" applyFill="1"/>
    <xf numFmtId="172" fontId="0" fillId="0" borderId="0" xfId="0" applyNumberFormat="1"/>
    <xf numFmtId="10" fontId="0" fillId="0" borderId="0" xfId="2" applyNumberFormat="1" applyFont="1"/>
    <xf numFmtId="10" fontId="0" fillId="0" borderId="0" xfId="0" applyNumberFormat="1"/>
    <xf numFmtId="173" fontId="12" fillId="0" borderId="0" xfId="4" applyNumberFormat="1"/>
    <xf numFmtId="174" fontId="12" fillId="0" borderId="0" xfId="4" applyNumberFormat="1"/>
    <xf numFmtId="0" fontId="7" fillId="0" borderId="0" xfId="5"/>
    <xf numFmtId="0" fontId="14" fillId="10" borderId="0" xfId="5" applyFont="1" applyFill="1"/>
    <xf numFmtId="14" fontId="7" fillId="0" borderId="0" xfId="5" applyNumberFormat="1"/>
    <xf numFmtId="175" fontId="7" fillId="0" borderId="0" xfId="5" applyNumberFormat="1"/>
    <xf numFmtId="176" fontId="7" fillId="0" borderId="0" xfId="5" applyNumberFormat="1"/>
    <xf numFmtId="177" fontId="7" fillId="0" borderId="0" xfId="5" applyNumberFormat="1"/>
    <xf numFmtId="178" fontId="7" fillId="0" borderId="0" xfId="5" applyNumberFormat="1"/>
    <xf numFmtId="179" fontId="7" fillId="0" borderId="0" xfId="5" applyNumberFormat="1"/>
    <xf numFmtId="180" fontId="7" fillId="0" borderId="0" xfId="5" applyNumberFormat="1"/>
    <xf numFmtId="181" fontId="7" fillId="0" borderId="0" xfId="5" applyNumberFormat="1"/>
    <xf numFmtId="182" fontId="7" fillId="0" borderId="0" xfId="5" applyNumberFormat="1"/>
    <xf numFmtId="183" fontId="7" fillId="0" borderId="0" xfId="5" applyNumberFormat="1"/>
    <xf numFmtId="184" fontId="7" fillId="0" borderId="0" xfId="5" applyNumberFormat="1"/>
    <xf numFmtId="185" fontId="7" fillId="0" borderId="0" xfId="5" applyNumberFormat="1"/>
    <xf numFmtId="186" fontId="7" fillId="0" borderId="0" xfId="5" applyNumberFormat="1"/>
    <xf numFmtId="187" fontId="7" fillId="0" borderId="0" xfId="5" applyNumberFormat="1"/>
    <xf numFmtId="188" fontId="7" fillId="0" borderId="0" xfId="5" applyNumberFormat="1"/>
    <xf numFmtId="189" fontId="7" fillId="0" borderId="0" xfId="5" applyNumberFormat="1"/>
    <xf numFmtId="190" fontId="7" fillId="0" borderId="0" xfId="5" applyNumberFormat="1"/>
    <xf numFmtId="191" fontId="7" fillId="0" borderId="0" xfId="5" applyNumberFormat="1"/>
    <xf numFmtId="192" fontId="7" fillId="0" borderId="0" xfId="5" applyNumberFormat="1"/>
    <xf numFmtId="193" fontId="7" fillId="0" borderId="0" xfId="5" applyNumberFormat="1"/>
    <xf numFmtId="194" fontId="7" fillId="0" borderId="0" xfId="5" applyNumberFormat="1"/>
    <xf numFmtId="195" fontId="7" fillId="0" borderId="0" xfId="5" applyNumberFormat="1"/>
    <xf numFmtId="196" fontId="7" fillId="0" borderId="0" xfId="5" applyNumberFormat="1"/>
    <xf numFmtId="197" fontId="7" fillId="0" borderId="0" xfId="5" applyNumberFormat="1"/>
    <xf numFmtId="198" fontId="7" fillId="0" borderId="0" xfId="5" applyNumberFormat="1"/>
    <xf numFmtId="199" fontId="7" fillId="0" borderId="0" xfId="5" applyNumberFormat="1"/>
    <xf numFmtId="200" fontId="7" fillId="0" borderId="0" xfId="5" applyNumberFormat="1"/>
    <xf numFmtId="201" fontId="7" fillId="0" borderId="0" xfId="5" applyNumberFormat="1"/>
    <xf numFmtId="202" fontId="7" fillId="0" borderId="0" xfId="5" applyNumberFormat="1"/>
    <xf numFmtId="203" fontId="7" fillId="0" borderId="0" xfId="5" applyNumberFormat="1"/>
    <xf numFmtId="204" fontId="7" fillId="0" borderId="0" xfId="5" applyNumberFormat="1"/>
    <xf numFmtId="205" fontId="7" fillId="0" borderId="0" xfId="5" applyNumberFormat="1"/>
    <xf numFmtId="206" fontId="7" fillId="0" borderId="0" xfId="5" applyNumberFormat="1"/>
    <xf numFmtId="207" fontId="7" fillId="0" borderId="0" xfId="5" applyNumberFormat="1"/>
    <xf numFmtId="208" fontId="7" fillId="0" borderId="0" xfId="5" applyNumberFormat="1"/>
    <xf numFmtId="209" fontId="7" fillId="0" borderId="0" xfId="5" applyNumberFormat="1"/>
    <xf numFmtId="210" fontId="7" fillId="0" borderId="0" xfId="5" applyNumberFormat="1"/>
    <xf numFmtId="211" fontId="7" fillId="0" borderId="0" xfId="5" applyNumberFormat="1"/>
    <xf numFmtId="212" fontId="7" fillId="0" borderId="0" xfId="5" applyNumberFormat="1"/>
    <xf numFmtId="213" fontId="7" fillId="0" borderId="0" xfId="5" applyNumberFormat="1"/>
    <xf numFmtId="214" fontId="7" fillId="0" borderId="0" xfId="5" applyNumberFormat="1"/>
    <xf numFmtId="215" fontId="7" fillId="0" borderId="0" xfId="5" applyNumberFormat="1"/>
    <xf numFmtId="216" fontId="7" fillId="0" borderId="0" xfId="5" applyNumberFormat="1"/>
    <xf numFmtId="217" fontId="7" fillId="0" borderId="0" xfId="5" applyNumberFormat="1"/>
    <xf numFmtId="218" fontId="7" fillId="0" borderId="0" xfId="5" applyNumberFormat="1"/>
    <xf numFmtId="219" fontId="7" fillId="0" borderId="0" xfId="5" applyNumberFormat="1"/>
    <xf numFmtId="220" fontId="7" fillId="0" borderId="0" xfId="5" applyNumberFormat="1"/>
    <xf numFmtId="221" fontId="7" fillId="0" borderId="0" xfId="5" applyNumberFormat="1"/>
    <xf numFmtId="0" fontId="7" fillId="11" borderId="15" xfId="5" applyFill="1" applyBorder="1" applyAlignment="1">
      <alignment vertical="center" wrapText="1"/>
    </xf>
    <xf numFmtId="0" fontId="7" fillId="0" borderId="15" xfId="5" applyBorder="1" applyAlignment="1">
      <alignment vertical="center" wrapText="1"/>
    </xf>
    <xf numFmtId="0" fontId="7" fillId="0" borderId="0" xfId="5" applyAlignment="1">
      <alignment horizontal="left"/>
    </xf>
    <xf numFmtId="222" fontId="7" fillId="0" borderId="0" xfId="5" applyNumberFormat="1"/>
    <xf numFmtId="0" fontId="20" fillId="12" borderId="0" xfId="5" applyFont="1" applyFill="1" applyAlignment="1">
      <alignment horizontal="left" vertical="center"/>
    </xf>
    <xf numFmtId="0" fontId="20" fillId="12" borderId="0" xfId="5" applyFont="1" applyFill="1" applyAlignment="1">
      <alignment horizontal="right" vertical="center"/>
    </xf>
    <xf numFmtId="0" fontId="20" fillId="12" borderId="0" xfId="5" applyFont="1" applyFill="1" applyAlignment="1">
      <alignment horizontal="center" vertical="center"/>
    </xf>
    <xf numFmtId="0" fontId="21" fillId="12" borderId="0" xfId="5" applyFont="1" applyFill="1" applyAlignment="1">
      <alignment horizontal="right" vertical="center"/>
    </xf>
    <xf numFmtId="0" fontId="22" fillId="12" borderId="0" xfId="5" applyFont="1" applyFill="1" applyAlignment="1">
      <alignment horizontal="left" vertical="center"/>
    </xf>
    <xf numFmtId="0" fontId="21" fillId="12" borderId="0" xfId="5" applyFont="1" applyFill="1" applyAlignment="1">
      <alignment vertical="center"/>
    </xf>
    <xf numFmtId="0" fontId="21" fillId="12" borderId="0" xfId="5" applyFont="1" applyFill="1" applyAlignment="1">
      <alignment horizontal="left" vertical="center"/>
    </xf>
    <xf numFmtId="0" fontId="6" fillId="12" borderId="0" xfId="5" applyFont="1" applyFill="1" applyAlignment="1">
      <alignment vertical="center"/>
    </xf>
    <xf numFmtId="0" fontId="24" fillId="12" borderId="0" xfId="5" applyFont="1" applyFill="1" applyAlignment="1">
      <alignment horizontal="centerContinuous"/>
    </xf>
    <xf numFmtId="0" fontId="6" fillId="12" borderId="0" xfId="5" applyFont="1" applyFill="1"/>
    <xf numFmtId="0" fontId="24" fillId="12" borderId="0" xfId="5" applyFont="1" applyFill="1"/>
    <xf numFmtId="0" fontId="6" fillId="12" borderId="0" xfId="5" applyFont="1" applyFill="1" applyProtection="1">
      <protection locked="0"/>
    </xf>
    <xf numFmtId="0" fontId="24" fillId="12" borderId="0" xfId="5" applyFont="1" applyFill="1" applyProtection="1">
      <protection locked="0"/>
    </xf>
    <xf numFmtId="0" fontId="7" fillId="12" borderId="0" xfId="5" applyFill="1"/>
    <xf numFmtId="0" fontId="6" fillId="12" borderId="0" xfId="5" applyFont="1" applyFill="1" applyAlignment="1" applyProtection="1">
      <alignment horizontal="centerContinuous"/>
      <protection locked="0"/>
    </xf>
    <xf numFmtId="0" fontId="24" fillId="12" borderId="0" xfId="5" applyFont="1" applyFill="1" applyAlignment="1" applyProtection="1">
      <alignment horizontal="right"/>
      <protection locked="0"/>
    </xf>
    <xf numFmtId="0" fontId="24" fillId="12" borderId="0" xfId="5" applyFont="1" applyFill="1" applyAlignment="1" applyProtection="1">
      <alignment horizontal="center"/>
      <protection locked="0"/>
    </xf>
    <xf numFmtId="0" fontId="14" fillId="12" borderId="16" xfId="5" applyFont="1" applyFill="1" applyBorder="1" applyAlignment="1">
      <alignment horizontal="centerContinuous" vertical="center"/>
    </xf>
    <xf numFmtId="0" fontId="14" fillId="12" borderId="17" xfId="5" applyFont="1" applyFill="1" applyBorder="1" applyAlignment="1">
      <alignment horizontal="centerContinuous" vertical="center"/>
    </xf>
    <xf numFmtId="0" fontId="14" fillId="12" borderId="18" xfId="5" applyFont="1" applyFill="1" applyBorder="1" applyAlignment="1">
      <alignment horizontal="centerContinuous" vertical="center"/>
    </xf>
    <xf numFmtId="0" fontId="22" fillId="12" borderId="18" xfId="5" applyFont="1" applyFill="1" applyBorder="1" applyAlignment="1">
      <alignment horizontal="centerContinuous" vertical="center"/>
    </xf>
    <xf numFmtId="0" fontId="22" fillId="12" borderId="17" xfId="5" applyFont="1" applyFill="1" applyBorder="1" applyAlignment="1">
      <alignment horizontal="centerContinuous" vertical="center"/>
    </xf>
    <xf numFmtId="0" fontId="14" fillId="12" borderId="19" xfId="5" applyFont="1" applyFill="1" applyBorder="1" applyAlignment="1">
      <alignment horizontal="centerContinuous" vertical="center"/>
    </xf>
    <xf numFmtId="0" fontId="7" fillId="12" borderId="0" xfId="5" applyFill="1" applyAlignment="1">
      <alignment horizontal="center" vertical="center"/>
    </xf>
    <xf numFmtId="0" fontId="25" fillId="14" borderId="20" xfId="5" applyFont="1" applyFill="1" applyBorder="1" applyAlignment="1">
      <alignment horizontal="right" vertical="center"/>
    </xf>
    <xf numFmtId="223" fontId="6" fillId="14" borderId="21" xfId="5" applyNumberFormat="1" applyFont="1" applyFill="1" applyBorder="1" applyAlignment="1">
      <alignment horizontal="center" vertical="center"/>
    </xf>
    <xf numFmtId="0" fontId="26" fillId="14" borderId="22" xfId="5" applyFont="1" applyFill="1" applyBorder="1" applyAlignment="1">
      <alignment horizontal="center" vertical="center"/>
    </xf>
    <xf numFmtId="0" fontId="25" fillId="12" borderId="0" xfId="5" applyFont="1" applyFill="1" applyAlignment="1">
      <alignment horizontal="center" vertical="center"/>
    </xf>
    <xf numFmtId="0" fontId="25" fillId="12" borderId="0" xfId="5" applyFont="1" applyFill="1" applyAlignment="1">
      <alignment vertical="center"/>
    </xf>
    <xf numFmtId="0" fontId="7" fillId="12" borderId="0" xfId="5" applyFill="1" applyAlignment="1" applyProtection="1">
      <alignment horizontal="left" vertical="center"/>
      <protection locked="0"/>
    </xf>
    <xf numFmtId="0" fontId="7" fillId="12" borderId="0" xfId="5" applyFill="1" applyAlignment="1" applyProtection="1">
      <alignment horizontal="right" vertical="center"/>
      <protection locked="0"/>
    </xf>
    <xf numFmtId="0" fontId="7" fillId="12" borderId="0" xfId="5" applyFill="1" applyAlignment="1" applyProtection="1">
      <alignment horizontal="center" vertical="center"/>
      <protection locked="0"/>
    </xf>
    <xf numFmtId="0" fontId="6" fillId="12" borderId="0" xfId="5" applyFont="1" applyFill="1" applyAlignment="1" applyProtection="1">
      <alignment vertical="center"/>
      <protection locked="0"/>
    </xf>
    <xf numFmtId="0" fontId="7" fillId="12" borderId="0" xfId="5" applyFill="1" applyAlignment="1" applyProtection="1">
      <alignment vertical="center"/>
      <protection locked="0"/>
    </xf>
    <xf numFmtId="0" fontId="3" fillId="0" borderId="0" xfId="4" applyFont="1"/>
    <xf numFmtId="224" fontId="12" fillId="0" borderId="0" xfId="4" applyNumberFormat="1" applyAlignment="1">
      <alignment horizontal="left" indent="1"/>
    </xf>
    <xf numFmtId="224" fontId="12" fillId="0" borderId="0" xfId="6">
      <alignment horizontal="left" indent="1"/>
    </xf>
    <xf numFmtId="3" fontId="0" fillId="0" borderId="0" xfId="0" applyNumberFormat="1"/>
    <xf numFmtId="20" fontId="0" fillId="0" borderId="0" xfId="0" applyNumberFormat="1"/>
    <xf numFmtId="46" fontId="0" fillId="0" borderId="0" xfId="0" applyNumberFormat="1"/>
    <xf numFmtId="14" fontId="0" fillId="0" borderId="0" xfId="0" applyNumberFormat="1"/>
    <xf numFmtId="44" fontId="0" fillId="0" borderId="0" xfId="0" applyNumberFormat="1"/>
    <xf numFmtId="225" fontId="0" fillId="0" borderId="0" xfId="0" applyNumberFormat="1"/>
    <xf numFmtId="0" fontId="12" fillId="0" borderId="0" xfId="7"/>
    <xf numFmtId="0" fontId="12" fillId="0" borderId="0" xfId="7" applyAlignment="1">
      <alignment horizontal="left"/>
    </xf>
    <xf numFmtId="49" fontId="12" fillId="0" borderId="0" xfId="7" applyNumberFormat="1" applyAlignment="1">
      <alignment horizontal="right"/>
    </xf>
    <xf numFmtId="4" fontId="12" fillId="0" borderId="0" xfId="7" applyNumberFormat="1" applyAlignment="1">
      <alignment horizontal="right"/>
    </xf>
    <xf numFmtId="14" fontId="12" fillId="0" borderId="0" xfId="7" applyNumberFormat="1"/>
    <xf numFmtId="0" fontId="12" fillId="0" borderId="0" xfId="7" applyAlignment="1">
      <alignment horizontal="right"/>
    </xf>
    <xf numFmtId="226" fontId="0" fillId="0" borderId="0" xfId="0" applyNumberFormat="1"/>
    <xf numFmtId="0" fontId="27" fillId="0" borderId="0" xfId="0" applyFont="1" applyAlignment="1">
      <alignment horizontal="right"/>
    </xf>
    <xf numFmtId="166" fontId="28" fillId="0" borderId="0" xfId="0" applyNumberFormat="1" applyFont="1"/>
    <xf numFmtId="0" fontId="28" fillId="0" borderId="0" xfId="0" applyFont="1"/>
    <xf numFmtId="44" fontId="28" fillId="0" borderId="0" xfId="1" applyFont="1"/>
    <xf numFmtId="0" fontId="0" fillId="0" borderId="0" xfId="0" applyAlignment="1">
      <alignment horizontal="right"/>
    </xf>
    <xf numFmtId="167" fontId="0" fillId="0" borderId="0" xfId="1" applyNumberFormat="1" applyFont="1" applyAlignment="1"/>
    <xf numFmtId="227" fontId="0" fillId="0" borderId="0" xfId="0" applyNumberFormat="1"/>
    <xf numFmtId="228" fontId="0" fillId="0" borderId="0" xfId="1" applyNumberFormat="1" applyFont="1"/>
    <xf numFmtId="229" fontId="28" fillId="0" borderId="0" xfId="0" applyNumberFormat="1" applyFont="1"/>
    <xf numFmtId="228" fontId="28" fillId="0" borderId="0" xfId="1" applyNumberFormat="1" applyFont="1"/>
    <xf numFmtId="230" fontId="0" fillId="0" borderId="0" xfId="0" applyNumberFormat="1"/>
    <xf numFmtId="231" fontId="0" fillId="0" borderId="0" xfId="1" applyNumberFormat="1" applyFont="1" applyAlignment="1"/>
    <xf numFmtId="232" fontId="0" fillId="0" borderId="0" xfId="0" applyNumberFormat="1"/>
    <xf numFmtId="233" fontId="0" fillId="0" borderId="0" xfId="1" applyNumberFormat="1" applyFont="1"/>
    <xf numFmtId="234" fontId="28" fillId="0" borderId="0" xfId="0" applyNumberFormat="1" applyFont="1"/>
    <xf numFmtId="233" fontId="28" fillId="0" borderId="0" xfId="1" applyNumberFormat="1" applyFont="1"/>
    <xf numFmtId="235" fontId="0" fillId="0" borderId="0" xfId="0" applyNumberFormat="1"/>
    <xf numFmtId="236" fontId="0" fillId="0" borderId="0" xfId="1" applyNumberFormat="1" applyFont="1" applyAlignment="1"/>
    <xf numFmtId="237" fontId="0" fillId="0" borderId="0" xfId="0" applyNumberFormat="1"/>
    <xf numFmtId="238" fontId="0" fillId="0" borderId="0" xfId="1" applyNumberFormat="1" applyFont="1"/>
    <xf numFmtId="239" fontId="28" fillId="0" borderId="0" xfId="0" applyNumberFormat="1" applyFont="1"/>
    <xf numFmtId="238" fontId="28" fillId="0" borderId="0" xfId="1" applyNumberFormat="1" applyFont="1"/>
    <xf numFmtId="240" fontId="0" fillId="0" borderId="0" xfId="0" applyNumberFormat="1"/>
    <xf numFmtId="241" fontId="0" fillId="0" borderId="0" xfId="1" applyNumberFormat="1" applyFont="1" applyAlignment="1"/>
    <xf numFmtId="242" fontId="0" fillId="0" borderId="0" xfId="0" applyNumberFormat="1"/>
    <xf numFmtId="243" fontId="0" fillId="0" borderId="0" xfId="1" applyNumberFormat="1" applyFont="1"/>
    <xf numFmtId="244" fontId="28" fillId="0" borderId="0" xfId="0" applyNumberFormat="1" applyFont="1"/>
    <xf numFmtId="243" fontId="28" fillId="0" borderId="0" xfId="1" applyNumberFormat="1" applyFont="1"/>
    <xf numFmtId="245" fontId="0" fillId="0" borderId="0" xfId="0" applyNumberFormat="1"/>
    <xf numFmtId="246" fontId="0" fillId="0" borderId="0" xfId="1" applyNumberFormat="1" applyFont="1" applyAlignment="1"/>
    <xf numFmtId="247" fontId="0" fillId="0" borderId="0" xfId="0" applyNumberFormat="1"/>
    <xf numFmtId="168" fontId="28" fillId="0" borderId="0" xfId="0" applyNumberFormat="1" applyFont="1"/>
    <xf numFmtId="167" fontId="28" fillId="0" borderId="0" xfId="1" applyNumberFormat="1" applyFont="1" applyAlignment="1"/>
    <xf numFmtId="248" fontId="0" fillId="0" borderId="0" xfId="0" applyNumberFormat="1"/>
    <xf numFmtId="249" fontId="0" fillId="0" borderId="0" xfId="1" applyNumberFormat="1" applyFont="1" applyAlignment="1"/>
    <xf numFmtId="250" fontId="0" fillId="0" borderId="0" xfId="0" applyNumberFormat="1"/>
    <xf numFmtId="230" fontId="28" fillId="0" borderId="0" xfId="0" applyNumberFormat="1" applyFont="1"/>
    <xf numFmtId="231" fontId="28" fillId="0" borderId="0" xfId="1" applyNumberFormat="1" applyFont="1" applyAlignment="1"/>
    <xf numFmtId="229" fontId="0" fillId="0" borderId="0" xfId="0" applyNumberFormat="1"/>
    <xf numFmtId="251" fontId="0" fillId="0" borderId="0" xfId="0" applyNumberFormat="1"/>
    <xf numFmtId="235" fontId="28" fillId="0" borderId="0" xfId="0" applyNumberFormat="1" applyFont="1"/>
    <xf numFmtId="236" fontId="28" fillId="0" borderId="0" xfId="1" applyNumberFormat="1" applyFont="1" applyAlignment="1"/>
    <xf numFmtId="234" fontId="0" fillId="0" borderId="0" xfId="0" applyNumberFormat="1"/>
    <xf numFmtId="252" fontId="0" fillId="0" borderId="0" xfId="0" applyNumberFormat="1"/>
    <xf numFmtId="240" fontId="28" fillId="0" borderId="0" xfId="0" applyNumberFormat="1" applyFont="1"/>
    <xf numFmtId="241" fontId="28" fillId="0" borderId="0" xfId="1" applyNumberFormat="1" applyFont="1" applyAlignment="1"/>
    <xf numFmtId="239" fontId="0" fillId="0" borderId="0" xfId="0" applyNumberFormat="1"/>
    <xf numFmtId="253" fontId="0" fillId="0" borderId="0" xfId="0" applyNumberFormat="1"/>
    <xf numFmtId="245" fontId="28" fillId="0" borderId="0" xfId="0" applyNumberFormat="1" applyFont="1"/>
    <xf numFmtId="246" fontId="28" fillId="0" borderId="0" xfId="1" applyNumberFormat="1" applyFont="1" applyAlignment="1"/>
    <xf numFmtId="244" fontId="0" fillId="0" borderId="0" xfId="0" applyNumberFormat="1"/>
    <xf numFmtId="254" fontId="0" fillId="0" borderId="0" xfId="0" applyNumberFormat="1"/>
    <xf numFmtId="248" fontId="28" fillId="0" borderId="0" xfId="0" applyNumberFormat="1" applyFont="1"/>
    <xf numFmtId="249" fontId="28" fillId="0" borderId="0" xfId="1" applyNumberFormat="1" applyFont="1" applyAlignment="1"/>
    <xf numFmtId="44" fontId="0" fillId="0" borderId="0" xfId="1" applyFont="1" applyAlignment="1"/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167" fontId="0" fillId="0" borderId="0" xfId="1" applyNumberFormat="1" applyFont="1" applyAlignment="1">
      <alignment horizontal="center"/>
    </xf>
    <xf numFmtId="230" fontId="0" fillId="0" borderId="0" xfId="0" applyNumberFormat="1" applyAlignment="1">
      <alignment horizontal="center"/>
    </xf>
    <xf numFmtId="231" fontId="0" fillId="0" borderId="0" xfId="1" applyNumberFormat="1" applyFont="1" applyAlignment="1">
      <alignment horizontal="center"/>
    </xf>
    <xf numFmtId="235" fontId="0" fillId="0" borderId="0" xfId="0" applyNumberFormat="1" applyAlignment="1">
      <alignment horizontal="center"/>
    </xf>
    <xf numFmtId="236" fontId="0" fillId="0" borderId="0" xfId="1" applyNumberFormat="1" applyFont="1" applyAlignment="1">
      <alignment horizontal="center"/>
    </xf>
    <xf numFmtId="240" fontId="0" fillId="0" borderId="0" xfId="0" applyNumberFormat="1" applyAlignment="1">
      <alignment horizontal="center"/>
    </xf>
    <xf numFmtId="241" fontId="0" fillId="0" borderId="0" xfId="1" applyNumberFormat="1" applyFont="1" applyAlignment="1">
      <alignment horizontal="center"/>
    </xf>
    <xf numFmtId="245" fontId="0" fillId="0" borderId="0" xfId="0" applyNumberFormat="1" applyAlignment="1">
      <alignment horizontal="center"/>
    </xf>
    <xf numFmtId="246" fontId="0" fillId="0" borderId="0" xfId="1" applyNumberFormat="1" applyFont="1" applyAlignment="1">
      <alignment horizontal="center"/>
    </xf>
    <xf numFmtId="0" fontId="27" fillId="0" borderId="0" xfId="0" applyFont="1"/>
    <xf numFmtId="248" fontId="0" fillId="0" borderId="0" xfId="0" applyNumberFormat="1" applyAlignment="1">
      <alignment horizontal="center"/>
    </xf>
    <xf numFmtId="249" fontId="0" fillId="0" borderId="0" xfId="1" applyNumberFormat="1" applyFont="1" applyAlignment="1">
      <alignment horizontal="center"/>
    </xf>
    <xf numFmtId="229" fontId="0" fillId="0" borderId="0" xfId="0" applyNumberFormat="1" applyAlignment="1">
      <alignment horizontal="center"/>
    </xf>
    <xf numFmtId="228" fontId="0" fillId="0" borderId="0" xfId="1" applyNumberFormat="1" applyFont="1" applyAlignment="1">
      <alignment horizontal="center"/>
    </xf>
    <xf numFmtId="234" fontId="0" fillId="0" borderId="0" xfId="0" applyNumberFormat="1" applyAlignment="1">
      <alignment horizontal="center"/>
    </xf>
    <xf numFmtId="233" fontId="0" fillId="0" borderId="0" xfId="1" applyNumberFormat="1" applyFont="1" applyAlignment="1">
      <alignment horizontal="center"/>
    </xf>
    <xf numFmtId="239" fontId="0" fillId="0" borderId="0" xfId="0" applyNumberFormat="1" applyAlignment="1">
      <alignment horizontal="center"/>
    </xf>
    <xf numFmtId="238" fontId="0" fillId="0" borderId="0" xfId="1" applyNumberFormat="1" applyFont="1" applyAlignment="1">
      <alignment horizontal="center"/>
    </xf>
    <xf numFmtId="244" fontId="0" fillId="0" borderId="0" xfId="0" applyNumberFormat="1" applyAlignment="1">
      <alignment horizontal="center"/>
    </xf>
    <xf numFmtId="243" fontId="0" fillId="0" borderId="0" xfId="1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vertical="top"/>
    </xf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0" borderId="0" xfId="0" applyNumberFormat="1"/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0" fillId="0" borderId="0" xfId="3" applyFont="1" applyAlignment="1">
      <alignment horizontal="center"/>
    </xf>
    <xf numFmtId="0" fontId="8" fillId="0" borderId="0" xfId="3" quotePrefix="1" applyFont="1" applyAlignment="1">
      <alignment horizontal="center" vertical="center"/>
    </xf>
    <xf numFmtId="0" fontId="8" fillId="0" borderId="0" xfId="3" quotePrefix="1" applyFont="1" applyAlignment="1">
      <alignment horizontal="center"/>
    </xf>
    <xf numFmtId="0" fontId="13" fillId="3" borderId="0" xfId="4" applyFont="1" applyFill="1" applyAlignment="1">
      <alignment vertical="center"/>
    </xf>
    <xf numFmtId="0" fontId="15" fillId="4" borderId="1" xfId="4" applyFont="1" applyFill="1" applyBorder="1" applyAlignment="1">
      <alignment horizontal="center" vertical="center" wrapText="1"/>
    </xf>
    <xf numFmtId="0" fontId="14" fillId="4" borderId="3" xfId="4" applyFont="1" applyFill="1" applyBorder="1" applyAlignment="1">
      <alignment horizontal="center" vertical="top" wrapText="1"/>
    </xf>
    <xf numFmtId="0" fontId="14" fillId="6" borderId="7" xfId="4" applyFont="1" applyFill="1" applyBorder="1" applyAlignment="1">
      <alignment horizontal="center" vertical="top" wrapText="1"/>
    </xf>
    <xf numFmtId="0" fontId="14" fillId="4" borderId="12" xfId="4" applyFont="1" applyFill="1" applyBorder="1" applyAlignment="1">
      <alignment horizontal="center" vertical="center" wrapText="1"/>
    </xf>
    <xf numFmtId="0" fontId="14" fillId="6" borderId="13" xfId="4" applyFont="1" applyFill="1" applyBorder="1" applyAlignment="1">
      <alignment horizontal="center" vertical="center" wrapText="1"/>
    </xf>
    <xf numFmtId="0" fontId="14" fillId="7" borderId="13" xfId="4" applyFont="1" applyFill="1" applyBorder="1" applyAlignment="1">
      <alignment horizontal="center" vertical="center" wrapText="1"/>
    </xf>
    <xf numFmtId="0" fontId="14" fillId="7" borderId="14" xfId="4" applyFont="1" applyFill="1" applyBorder="1" applyAlignment="1">
      <alignment horizontal="center" vertical="center" wrapText="1"/>
    </xf>
    <xf numFmtId="0" fontId="1" fillId="8" borderId="12" xfId="4" applyFont="1" applyFill="1" applyBorder="1" applyAlignment="1" applyProtection="1">
      <alignment horizontal="left" vertical="top" wrapText="1"/>
      <protection locked="0"/>
    </xf>
    <xf numFmtId="0" fontId="1" fillId="8" borderId="13" xfId="4" applyFont="1" applyFill="1" applyBorder="1" applyAlignment="1" applyProtection="1">
      <alignment horizontal="left" vertical="top" wrapText="1"/>
      <protection locked="0"/>
    </xf>
    <xf numFmtId="0" fontId="1" fillId="8" borderId="14" xfId="4" applyFont="1" applyFill="1" applyBorder="1" applyAlignment="1" applyProtection="1">
      <alignment horizontal="left" vertical="top" wrapText="1"/>
      <protection locked="0"/>
    </xf>
    <xf numFmtId="1" fontId="23" fillId="13" borderId="0" xfId="5" applyNumberFormat="1" applyFont="1" applyFill="1" applyAlignment="1" applyProtection="1">
      <alignment horizontal="left" vertical="center"/>
      <protection locked="0"/>
    </xf>
    <xf numFmtId="0" fontId="21" fillId="12" borderId="0" xfId="5" applyFont="1" applyFill="1" applyAlignment="1">
      <alignment horizontal="center" vertical="center"/>
    </xf>
  </cellXfs>
  <cellStyles count="8">
    <cellStyle name="Liste" xfId="6" xr:uid="{9BD701FB-DD94-4F0C-9BD6-662DBDE2882F}"/>
    <cellStyle name="Prozent" xfId="2" builtinId="5"/>
    <cellStyle name="Standard" xfId="0" builtinId="0"/>
    <cellStyle name="Standard 2" xfId="5" xr:uid="{976E0FD9-7714-4514-92FE-43A4EA707026}"/>
    <cellStyle name="Standard 2 2" xfId="7" xr:uid="{6B0C420D-96E0-4435-B23A-FD8CEB1854E7}"/>
    <cellStyle name="Standard 3" xfId="4" xr:uid="{14A786A7-3B4F-4C7B-8954-4F5A654E4D4F}"/>
    <cellStyle name="Standard_Variante 1 - W1_AG_D" xfId="3" xr:uid="{C0490C44-CCB8-4E54-A160-F10EE0009029}"/>
    <cellStyle name="Währung" xfId="1" builtinId="4"/>
  </cellStyles>
  <dxfs count="5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numFmt numFmtId="257" formatCode="&quot;gering&quot;"/>
    </dxf>
    <dxf>
      <numFmt numFmtId="258" formatCode="&quot;niedrig&quot;"/>
    </dxf>
    <dxf>
      <numFmt numFmtId="259" formatCode="&quot;mittel&quot;"/>
    </dxf>
    <dxf>
      <numFmt numFmtId="260" formatCode="&quot;hoch&quot;"/>
    </dxf>
    <dxf>
      <numFmt numFmtId="261" formatCode="&quot;sehr hoch&quot;"/>
    </dxf>
    <dxf>
      <font>
        <b/>
        <i val="0"/>
        <color rgb="FFFF0000"/>
      </font>
      <numFmt numFmtId="255" formatCode=";;;\û"/>
    </dxf>
    <dxf>
      <font>
        <b/>
        <i val="0"/>
        <color rgb="FF00B050"/>
      </font>
      <numFmt numFmtId="256" formatCode=";;;&quot;ü&quot;"/>
    </dxf>
    <dxf>
      <numFmt numFmtId="262" formatCode=";;;"/>
    </dxf>
    <dxf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0" formatCode="General"/>
    </dxf>
    <dxf>
      <numFmt numFmtId="226" formatCode="#,###.00,,\ &quot;Mio Euro&quot;"/>
    </dxf>
    <dxf>
      <numFmt numFmtId="169" formatCode="000\-000"/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70C0"/>
        </patternFill>
      </fill>
    </dxf>
  </dxfs>
  <tableStyles count="1" defaultTableStyle="TableStyleMedium2" defaultPivotStyle="PivotStyleLight16">
    <tableStyle name="Tabellenformat 1" pivot="0" count="2" xr9:uid="{2C0EA474-BC54-454B-87CA-3209A936094B}">
      <tableStyleElement type="headerRow" dxfId="53"/>
      <tableStyleElement type="firstRowStripe" dxfId="52"/>
    </tableStyle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'05Alterspyramide'!$AD$12</c:f>
          <c:strCache>
            <c:ptCount val="1"/>
            <c:pt idx="0">
              <c:v>Alterspyramide für das Jahr 2024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'05Alterspyramide'!$AD$15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'05Alterspyramide'!$AE$14:$AX$14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'05Alterspyramide'!$AE$15:$AX$15</c:f>
              <c:numCache>
                <c:formatCode>#,##0</c:formatCode>
                <c:ptCount val="20"/>
                <c:pt idx="0">
                  <c:v>1664</c:v>
                </c:pt>
                <c:pt idx="1">
                  <c:v>1709</c:v>
                </c:pt>
                <c:pt idx="2">
                  <c:v>1708</c:v>
                </c:pt>
                <c:pt idx="3">
                  <c:v>1772</c:v>
                </c:pt>
                <c:pt idx="4">
                  <c:v>1952</c:v>
                </c:pt>
                <c:pt idx="5">
                  <c:v>2175</c:v>
                </c:pt>
                <c:pt idx="6">
                  <c:v>2358</c:v>
                </c:pt>
                <c:pt idx="7">
                  <c:v>2593</c:v>
                </c:pt>
                <c:pt idx="8">
                  <c:v>2530</c:v>
                </c:pt>
                <c:pt idx="9">
                  <c:v>2363</c:v>
                </c:pt>
                <c:pt idx="10">
                  <c:v>2583</c:v>
                </c:pt>
                <c:pt idx="11">
                  <c:v>3329</c:v>
                </c:pt>
                <c:pt idx="12">
                  <c:v>3275</c:v>
                </c:pt>
                <c:pt idx="13">
                  <c:v>2658</c:v>
                </c:pt>
                <c:pt idx="14">
                  <c:v>2164</c:v>
                </c:pt>
                <c:pt idx="15">
                  <c:v>1512</c:v>
                </c:pt>
                <c:pt idx="16">
                  <c:v>1314</c:v>
                </c:pt>
                <c:pt idx="17">
                  <c:v>835</c:v>
                </c:pt>
                <c:pt idx="18">
                  <c:v>262</c:v>
                </c:pt>
                <c:pt idx="19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12-4054-B895-B385DE1F0364}"/>
            </c:ext>
          </c:extLst>
        </c:ser>
        <c:ser>
          <c:idx val="1"/>
          <c:order val="1"/>
          <c:tx>
            <c:strRef>
              <c:f>'05Alterspyramide'!$AD$16</c:f>
              <c:strCache>
                <c:ptCount val="1"/>
                <c:pt idx="0">
                  <c:v>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'05Alterspyramide'!$AE$14:$AX$14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'05Alterspyramide'!$AE$16:$AX$16</c:f>
              <c:numCache>
                <c:formatCode>#,##0</c:formatCode>
                <c:ptCount val="20"/>
                <c:pt idx="0">
                  <c:v>-1576</c:v>
                </c:pt>
                <c:pt idx="1">
                  <c:v>-1618</c:v>
                </c:pt>
                <c:pt idx="2">
                  <c:v>-1617</c:v>
                </c:pt>
                <c:pt idx="3">
                  <c:v>-1687</c:v>
                </c:pt>
                <c:pt idx="4">
                  <c:v>-1887</c:v>
                </c:pt>
                <c:pt idx="5">
                  <c:v>-2107</c:v>
                </c:pt>
                <c:pt idx="6">
                  <c:v>-2281</c:v>
                </c:pt>
                <c:pt idx="7">
                  <c:v>-2510</c:v>
                </c:pt>
                <c:pt idx="8">
                  <c:v>-2481</c:v>
                </c:pt>
                <c:pt idx="9">
                  <c:v>-2333</c:v>
                </c:pt>
                <c:pt idx="10">
                  <c:v>-2552</c:v>
                </c:pt>
                <c:pt idx="11">
                  <c:v>-3270</c:v>
                </c:pt>
                <c:pt idx="12">
                  <c:v>-3300</c:v>
                </c:pt>
                <c:pt idx="13">
                  <c:v>-2802</c:v>
                </c:pt>
                <c:pt idx="14">
                  <c:v>-2470</c:v>
                </c:pt>
                <c:pt idx="15">
                  <c:v>-1847</c:v>
                </c:pt>
                <c:pt idx="16">
                  <c:v>-1829</c:v>
                </c:pt>
                <c:pt idx="17">
                  <c:v>-1364</c:v>
                </c:pt>
                <c:pt idx="18">
                  <c:v>-515</c:v>
                </c:pt>
                <c:pt idx="19">
                  <c:v>-172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12-4054-B895-B385DE1F0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10684368"/>
        <c:axId val="1910670224"/>
      </c:barChart>
      <c:catAx>
        <c:axId val="1910684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0670224"/>
        <c:crosses val="autoZero"/>
        <c:auto val="1"/>
        <c:lblAlgn val="ctr"/>
        <c:lblOffset val="100"/>
        <c:noMultiLvlLbl val="0"/>
      </c:catAx>
      <c:valAx>
        <c:axId val="191067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068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ABC-Analyse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0464786126389797E-2"/>
          <c:y val="3.1129739344065391E-2"/>
          <c:w val="0.94852214233345677"/>
          <c:h val="0.821981907888552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'07BedingteFormatierung'!$I$1</c:f>
              <c:strCache>
                <c:ptCount val="1"/>
                <c:pt idx="0">
                  <c:v>A (&lt;80%)</c:v>
                </c:pt>
              </c:strCache>
            </c:strRef>
          </c:tx>
          <c:spPr>
            <a:solidFill>
              <a:srgbClr val="0066FF"/>
            </a:solidFill>
            <a:ln>
              <a:noFill/>
            </a:ln>
            <a:effectLst/>
          </c:spPr>
          <c:invertIfNegative val="0"/>
          <c:dLbls>
            <c:numFmt formatCode="[Blue][&lt;0.8]0.00%;[Red][&lt;0.95]0.00%;[Green]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'07BedingteFormatierung'!$F$2:$F$40</c:f>
              <c:strCache>
                <c:ptCount val="39"/>
                <c:pt idx="0">
                  <c:v>Spirituosen</c:v>
                </c:pt>
                <c:pt idx="1">
                  <c:v>Äpfel</c:v>
                </c:pt>
                <c:pt idx="2">
                  <c:v>Pommes Frites</c:v>
                </c:pt>
                <c:pt idx="3">
                  <c:v>Karotten</c:v>
                </c:pt>
                <c:pt idx="4">
                  <c:v>Backfisch</c:v>
                </c:pt>
                <c:pt idx="5">
                  <c:v>Pfirsiche</c:v>
                </c:pt>
                <c:pt idx="6">
                  <c:v>Kroketten</c:v>
                </c:pt>
                <c:pt idx="7">
                  <c:v>Wasser</c:v>
                </c:pt>
                <c:pt idx="8">
                  <c:v>Hefte</c:v>
                </c:pt>
                <c:pt idx="9">
                  <c:v>Schollen</c:v>
                </c:pt>
                <c:pt idx="10">
                  <c:v>Schinken</c:v>
                </c:pt>
                <c:pt idx="11">
                  <c:v>Vollmilch</c:v>
                </c:pt>
                <c:pt idx="12">
                  <c:v>Hähnchen</c:v>
                </c:pt>
                <c:pt idx="13">
                  <c:v>Säfte</c:v>
                </c:pt>
                <c:pt idx="14">
                  <c:v>Erbsensuppe</c:v>
                </c:pt>
                <c:pt idx="15">
                  <c:v>Salami</c:v>
                </c:pt>
                <c:pt idx="16">
                  <c:v>Birnen</c:v>
                </c:pt>
                <c:pt idx="17">
                  <c:v>Joghurt</c:v>
                </c:pt>
                <c:pt idx="18">
                  <c:v>Käse (D)</c:v>
                </c:pt>
                <c:pt idx="19">
                  <c:v>Lauch</c:v>
                </c:pt>
                <c:pt idx="20">
                  <c:v>Limonade</c:v>
                </c:pt>
                <c:pt idx="21">
                  <c:v>Bleistifte</c:v>
                </c:pt>
                <c:pt idx="22">
                  <c:v>Bananen</c:v>
                </c:pt>
                <c:pt idx="23">
                  <c:v>Kugelschreiber</c:v>
                </c:pt>
                <c:pt idx="24">
                  <c:v>Kabeljau</c:v>
                </c:pt>
                <c:pt idx="25">
                  <c:v>Käse (NL)</c:v>
                </c:pt>
                <c:pt idx="26">
                  <c:v>Bohnensuppe</c:v>
                </c:pt>
                <c:pt idx="27">
                  <c:v>Blöcke</c:v>
                </c:pt>
                <c:pt idx="28">
                  <c:v>Hundefutter</c:v>
                </c:pt>
                <c:pt idx="29">
                  <c:v>Wein</c:v>
                </c:pt>
                <c:pt idx="30">
                  <c:v>Cola</c:v>
                </c:pt>
                <c:pt idx="31">
                  <c:v>Heringe</c:v>
                </c:pt>
                <c:pt idx="32">
                  <c:v>Blumenkohl</c:v>
                </c:pt>
                <c:pt idx="33">
                  <c:v>Kopfsalat</c:v>
                </c:pt>
                <c:pt idx="34">
                  <c:v>Quark</c:v>
                </c:pt>
                <c:pt idx="35">
                  <c:v>Vogelfutter</c:v>
                </c:pt>
                <c:pt idx="36">
                  <c:v>Katzenfutter</c:v>
                </c:pt>
                <c:pt idx="37">
                  <c:v>Bier</c:v>
                </c:pt>
                <c:pt idx="38">
                  <c:v>Käse (F)</c:v>
                </c:pt>
              </c:strCache>
            </c:strRef>
          </c:cat>
          <c:val>
            <c:numRef>
              <c:f>'07BedingteFormatierung'!$I$2:$I$40</c:f>
              <c:numCache>
                <c:formatCode>0.00%</c:formatCode>
                <c:ptCount val="39"/>
                <c:pt idx="0">
                  <c:v>4.2376850494479971E-2</c:v>
                </c:pt>
                <c:pt idx="1">
                  <c:v>8.4634961503072648E-2</c:v>
                </c:pt>
                <c:pt idx="2">
                  <c:v>0.12672845519662748</c:v>
                </c:pt>
                <c:pt idx="3">
                  <c:v>0.16827237294608899</c:v>
                </c:pt>
                <c:pt idx="4">
                  <c:v>0.20885269661577033</c:v>
                </c:pt>
                <c:pt idx="5">
                  <c:v>0.24931305668115317</c:v>
                </c:pt>
                <c:pt idx="6">
                  <c:v>0.2896083204286416</c:v>
                </c:pt>
                <c:pt idx="7">
                  <c:v>0.32956168258162533</c:v>
                </c:pt>
                <c:pt idx="8">
                  <c:v>0.36892065541215752</c:v>
                </c:pt>
                <c:pt idx="9">
                  <c:v>0.40615535701892469</c:v>
                </c:pt>
                <c:pt idx="10">
                  <c:v>0.44320638764147086</c:v>
                </c:pt>
                <c:pt idx="11">
                  <c:v>0.47911185632128361</c:v>
                </c:pt>
                <c:pt idx="12">
                  <c:v>0.51463577261457638</c:v>
                </c:pt>
                <c:pt idx="13">
                  <c:v>0.54963150842470221</c:v>
                </c:pt>
                <c:pt idx="14">
                  <c:v>0.58174678716817341</c:v>
                </c:pt>
                <c:pt idx="15">
                  <c:v>0.6132164765060808</c:v>
                </c:pt>
                <c:pt idx="16">
                  <c:v>0.6446113881758252</c:v>
                </c:pt>
                <c:pt idx="17">
                  <c:v>0.67547162621256918</c:v>
                </c:pt>
                <c:pt idx="18">
                  <c:v>0.70437545691550263</c:v>
                </c:pt>
                <c:pt idx="19">
                  <c:v>0.73142017108704693</c:v>
                </c:pt>
                <c:pt idx="20">
                  <c:v>0.75521399931619682</c:v>
                </c:pt>
                <c:pt idx="21">
                  <c:v>0.77858454868776639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03-453F-9E23-A7031A8617C7}"/>
            </c:ext>
          </c:extLst>
        </c:ser>
        <c:ser>
          <c:idx val="1"/>
          <c:order val="1"/>
          <c:tx>
            <c:strRef>
              <c:f>'07BedingteFormatierung'!$J$1</c:f>
              <c:strCache>
                <c:ptCount val="1"/>
                <c:pt idx="0">
                  <c:v>B (&lt;95%)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numFmt formatCode="[Blue][&lt;0.8]0.00%;[Red][&lt;0.95]0.00%;[Green]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'07BedingteFormatierung'!$F$2:$F$40</c:f>
              <c:strCache>
                <c:ptCount val="39"/>
                <c:pt idx="0">
                  <c:v>Spirituosen</c:v>
                </c:pt>
                <c:pt idx="1">
                  <c:v>Äpfel</c:v>
                </c:pt>
                <c:pt idx="2">
                  <c:v>Pommes Frites</c:v>
                </c:pt>
                <c:pt idx="3">
                  <c:v>Karotten</c:v>
                </c:pt>
                <c:pt idx="4">
                  <c:v>Backfisch</c:v>
                </c:pt>
                <c:pt idx="5">
                  <c:v>Pfirsiche</c:v>
                </c:pt>
                <c:pt idx="6">
                  <c:v>Kroketten</c:v>
                </c:pt>
                <c:pt idx="7">
                  <c:v>Wasser</c:v>
                </c:pt>
                <c:pt idx="8">
                  <c:v>Hefte</c:v>
                </c:pt>
                <c:pt idx="9">
                  <c:v>Schollen</c:v>
                </c:pt>
                <c:pt idx="10">
                  <c:v>Schinken</c:v>
                </c:pt>
                <c:pt idx="11">
                  <c:v>Vollmilch</c:v>
                </c:pt>
                <c:pt idx="12">
                  <c:v>Hähnchen</c:v>
                </c:pt>
                <c:pt idx="13">
                  <c:v>Säfte</c:v>
                </c:pt>
                <c:pt idx="14">
                  <c:v>Erbsensuppe</c:v>
                </c:pt>
                <c:pt idx="15">
                  <c:v>Salami</c:v>
                </c:pt>
                <c:pt idx="16">
                  <c:v>Birnen</c:v>
                </c:pt>
                <c:pt idx="17">
                  <c:v>Joghurt</c:v>
                </c:pt>
                <c:pt idx="18">
                  <c:v>Käse (D)</c:v>
                </c:pt>
                <c:pt idx="19">
                  <c:v>Lauch</c:v>
                </c:pt>
                <c:pt idx="20">
                  <c:v>Limonade</c:v>
                </c:pt>
                <c:pt idx="21">
                  <c:v>Bleistifte</c:v>
                </c:pt>
                <c:pt idx="22">
                  <c:v>Bananen</c:v>
                </c:pt>
                <c:pt idx="23">
                  <c:v>Kugelschreiber</c:v>
                </c:pt>
                <c:pt idx="24">
                  <c:v>Kabeljau</c:v>
                </c:pt>
                <c:pt idx="25">
                  <c:v>Käse (NL)</c:v>
                </c:pt>
                <c:pt idx="26">
                  <c:v>Bohnensuppe</c:v>
                </c:pt>
                <c:pt idx="27">
                  <c:v>Blöcke</c:v>
                </c:pt>
                <c:pt idx="28">
                  <c:v>Hundefutter</c:v>
                </c:pt>
                <c:pt idx="29">
                  <c:v>Wein</c:v>
                </c:pt>
                <c:pt idx="30">
                  <c:v>Cola</c:v>
                </c:pt>
                <c:pt idx="31">
                  <c:v>Heringe</c:v>
                </c:pt>
                <c:pt idx="32">
                  <c:v>Blumenkohl</c:v>
                </c:pt>
                <c:pt idx="33">
                  <c:v>Kopfsalat</c:v>
                </c:pt>
                <c:pt idx="34">
                  <c:v>Quark</c:v>
                </c:pt>
                <c:pt idx="35">
                  <c:v>Vogelfutter</c:v>
                </c:pt>
                <c:pt idx="36">
                  <c:v>Katzenfutter</c:v>
                </c:pt>
                <c:pt idx="37">
                  <c:v>Bier</c:v>
                </c:pt>
                <c:pt idx="38">
                  <c:v>Käse (F)</c:v>
                </c:pt>
              </c:strCache>
            </c:strRef>
          </c:cat>
          <c:val>
            <c:numRef>
              <c:f>'07BedingteFormatierung'!$J$2:$J$40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0.80072395427289711</c:v>
                </c:pt>
                <c:pt idx="23">
                  <c:v>0.82267473917762235</c:v>
                </c:pt>
                <c:pt idx="24">
                  <c:v>0.8432173089066004</c:v>
                </c:pt>
                <c:pt idx="25">
                  <c:v>0.86260361896238191</c:v>
                </c:pt>
                <c:pt idx="26">
                  <c:v>0.87950842810848373</c:v>
                </c:pt>
                <c:pt idx="27">
                  <c:v>0.89600922495634694</c:v>
                </c:pt>
                <c:pt idx="28">
                  <c:v>0.91138835678176511</c:v>
                </c:pt>
                <c:pt idx="29">
                  <c:v>0.92547913059065534</c:v>
                </c:pt>
                <c:pt idx="30">
                  <c:v>0.9376959920021426</c:v>
                </c:pt>
                <c:pt idx="31">
                  <c:v>0.94942006591930872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03-453F-9E23-A7031A8617C7}"/>
            </c:ext>
          </c:extLst>
        </c:ser>
        <c:ser>
          <c:idx val="2"/>
          <c:order val="2"/>
          <c:tx>
            <c:strRef>
              <c:f>'07BedingteFormatierung'!$K$1</c:f>
              <c:strCache>
                <c:ptCount val="1"/>
                <c:pt idx="0">
                  <c:v>C (&gt;=95%)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numFmt formatCode="[Blue][&lt;0.8]0.00%;[Red][&lt;0.95]0.00%;[Green]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'07BedingteFormatierung'!$F$2:$F$40</c:f>
              <c:strCache>
                <c:ptCount val="39"/>
                <c:pt idx="0">
                  <c:v>Spirituosen</c:v>
                </c:pt>
                <c:pt idx="1">
                  <c:v>Äpfel</c:v>
                </c:pt>
                <c:pt idx="2">
                  <c:v>Pommes Frites</c:v>
                </c:pt>
                <c:pt idx="3">
                  <c:v>Karotten</c:v>
                </c:pt>
                <c:pt idx="4">
                  <c:v>Backfisch</c:v>
                </c:pt>
                <c:pt idx="5">
                  <c:v>Pfirsiche</c:v>
                </c:pt>
                <c:pt idx="6">
                  <c:v>Kroketten</c:v>
                </c:pt>
                <c:pt idx="7">
                  <c:v>Wasser</c:v>
                </c:pt>
                <c:pt idx="8">
                  <c:v>Hefte</c:v>
                </c:pt>
                <c:pt idx="9">
                  <c:v>Schollen</c:v>
                </c:pt>
                <c:pt idx="10">
                  <c:v>Schinken</c:v>
                </c:pt>
                <c:pt idx="11">
                  <c:v>Vollmilch</c:v>
                </c:pt>
                <c:pt idx="12">
                  <c:v>Hähnchen</c:v>
                </c:pt>
                <c:pt idx="13">
                  <c:v>Säfte</c:v>
                </c:pt>
                <c:pt idx="14">
                  <c:v>Erbsensuppe</c:v>
                </c:pt>
                <c:pt idx="15">
                  <c:v>Salami</c:v>
                </c:pt>
                <c:pt idx="16">
                  <c:v>Birnen</c:v>
                </c:pt>
                <c:pt idx="17">
                  <c:v>Joghurt</c:v>
                </c:pt>
                <c:pt idx="18">
                  <c:v>Käse (D)</c:v>
                </c:pt>
                <c:pt idx="19">
                  <c:v>Lauch</c:v>
                </c:pt>
                <c:pt idx="20">
                  <c:v>Limonade</c:v>
                </c:pt>
                <c:pt idx="21">
                  <c:v>Bleistifte</c:v>
                </c:pt>
                <c:pt idx="22">
                  <c:v>Bananen</c:v>
                </c:pt>
                <c:pt idx="23">
                  <c:v>Kugelschreiber</c:v>
                </c:pt>
                <c:pt idx="24">
                  <c:v>Kabeljau</c:v>
                </c:pt>
                <c:pt idx="25">
                  <c:v>Käse (NL)</c:v>
                </c:pt>
                <c:pt idx="26">
                  <c:v>Bohnensuppe</c:v>
                </c:pt>
                <c:pt idx="27">
                  <c:v>Blöcke</c:v>
                </c:pt>
                <c:pt idx="28">
                  <c:v>Hundefutter</c:v>
                </c:pt>
                <c:pt idx="29">
                  <c:v>Wein</c:v>
                </c:pt>
                <c:pt idx="30">
                  <c:v>Cola</c:v>
                </c:pt>
                <c:pt idx="31">
                  <c:v>Heringe</c:v>
                </c:pt>
                <c:pt idx="32">
                  <c:v>Blumenkohl</c:v>
                </c:pt>
                <c:pt idx="33">
                  <c:v>Kopfsalat</c:v>
                </c:pt>
                <c:pt idx="34">
                  <c:v>Quark</c:v>
                </c:pt>
                <c:pt idx="35">
                  <c:v>Vogelfutter</c:v>
                </c:pt>
                <c:pt idx="36">
                  <c:v>Katzenfutter</c:v>
                </c:pt>
                <c:pt idx="37">
                  <c:v>Bier</c:v>
                </c:pt>
                <c:pt idx="38">
                  <c:v>Käse (F)</c:v>
                </c:pt>
              </c:strCache>
            </c:strRef>
          </c:cat>
          <c:val>
            <c:numRef>
              <c:f>'07BedingteFormatierung'!$K$2:$K$40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0.9603385102542803</c:v>
                </c:pt>
                <c:pt idx="33">
                  <c:v>0.97054371933583383</c:v>
                </c:pt>
                <c:pt idx="34">
                  <c:v>0.98028993723572355</c:v>
                </c:pt>
                <c:pt idx="35">
                  <c:v>0.98883859477167324</c:v>
                </c:pt>
                <c:pt idx="36">
                  <c:v>0.99336836511854365</c:v>
                </c:pt>
                <c:pt idx="37">
                  <c:v>0.99766576585744282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03-453F-9E23-A7031A861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100"/>
        <c:axId val="230816512"/>
        <c:axId val="230816120"/>
      </c:barChart>
      <c:catAx>
        <c:axId val="2308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120"/>
        <c:crosses val="autoZero"/>
        <c:auto val="1"/>
        <c:lblAlgn val="ctr"/>
        <c:lblOffset val="100"/>
        <c:noMultiLvlLbl val="0"/>
      </c:catAx>
      <c:valAx>
        <c:axId val="230816120"/>
        <c:scaling>
          <c:orientation val="minMax"/>
          <c:max val="1"/>
          <c:min val="1.0000000000000004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004682848059742"/>
          <c:y val="0.94059849208078838"/>
          <c:w val="0.19990634303880506"/>
          <c:h val="2.58609697684076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5"/>
          <c:y val="0.11"/>
          <c:w val="0.875"/>
          <c:h val="0.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'08ZahlenformatMehrAls3Beding'!$D$20</c:f>
              <c:strCache>
                <c:ptCount val="1"/>
                <c:pt idx="0">
                  <c:v>fin. Impact</c:v>
                </c:pt>
              </c:strCache>
            </c:strRef>
          </c:tx>
          <c:spPr>
            <a:ln w="19050">
              <a:noFill/>
            </a:ln>
          </c:spPr>
          <c:dPt>
            <c:idx val="0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0-134A-415A-80A6-560F70ECAF25}"/>
              </c:ext>
            </c:extLst>
          </c:dPt>
          <c:dPt>
            <c:idx val="1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1-134A-415A-80A6-560F70ECAF25}"/>
              </c:ext>
            </c:extLst>
          </c:dPt>
          <c:dPt>
            <c:idx val="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2-134A-415A-80A6-560F70ECAF25}"/>
              </c:ext>
            </c:extLst>
          </c:dPt>
          <c:dPt>
            <c:idx val="3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3-134A-415A-80A6-560F70ECAF25}"/>
              </c:ext>
            </c:extLst>
          </c:dPt>
          <c:dPt>
            <c:idx val="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4-134A-415A-80A6-560F70ECAF25}"/>
              </c:ext>
            </c:extLst>
          </c:dPt>
          <c:dPt>
            <c:idx val="5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5-134A-415A-80A6-560F70ECAF25}"/>
              </c:ext>
            </c:extLst>
          </c:dPt>
          <c:dPt>
            <c:idx val="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6-134A-415A-80A6-560F70ECAF25}"/>
              </c:ext>
            </c:extLst>
          </c:dPt>
          <c:dPt>
            <c:idx val="7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7-134A-415A-80A6-560F70ECAF25}"/>
              </c:ext>
            </c:extLst>
          </c:dPt>
          <c:dPt>
            <c:idx val="8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8-134A-415A-80A6-560F70ECAF25}"/>
              </c:ext>
            </c:extLst>
          </c:dPt>
          <c:dPt>
            <c:idx val="9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9-134A-415A-80A6-560F70ECAF25}"/>
              </c:ext>
            </c:extLst>
          </c:dPt>
          <c:dPt>
            <c:idx val="10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A-134A-415A-80A6-560F70ECAF25}"/>
              </c:ext>
            </c:extLst>
          </c:dPt>
          <c:dPt>
            <c:idx val="1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134A-415A-80A6-560F70ECAF25}"/>
              </c:ext>
            </c:extLst>
          </c:dPt>
          <c:dPt>
            <c:idx val="1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134A-415A-80A6-560F70ECAF25}"/>
              </c:ext>
            </c:extLst>
          </c:dPt>
          <c:dPt>
            <c:idx val="13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D-134A-415A-80A6-560F70ECAF25}"/>
              </c:ext>
            </c:extLst>
          </c:dPt>
          <c:dPt>
            <c:idx val="1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E-134A-415A-80A6-560F70ECAF25}"/>
              </c:ext>
            </c:extLst>
          </c:dPt>
          <c:dPt>
            <c:idx val="15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F-134A-415A-80A6-560F70ECAF25}"/>
              </c:ext>
            </c:extLst>
          </c:dPt>
          <c:dPt>
            <c:idx val="1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0-134A-415A-80A6-560F70ECAF25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1-134A-415A-80A6-560F70ECAF25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2-134A-415A-80A6-560F70ECAF25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3-134A-415A-80A6-560F70ECAF25}"/>
              </c:ext>
            </c:extLst>
          </c:dPt>
          <c:dPt>
            <c:idx val="2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4-134A-415A-80A6-560F70ECAF25}"/>
              </c:ext>
            </c:extLst>
          </c:dPt>
          <c:dPt>
            <c:idx val="2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5-134A-415A-80A6-560F70ECAF2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D0FD18A-6A07-4AD1-8F3D-2C57D41CA1D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34A-415A-80A6-560F70ECAF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5F03E07-E757-4516-B860-A074EFEE460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34A-415A-80A6-560F70ECAF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1A2D557-6487-4EF5-B039-4B8CB3607A4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34A-415A-80A6-560F70ECAF2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3FAAA53-624B-462F-A3B0-54338E8E2FE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34A-415A-80A6-560F70ECAF2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E6F85D3-9C61-404B-96C2-E90290A399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34A-415A-80A6-560F70ECAF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04EF607-391E-4A30-B6CD-098650CCA3F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34A-415A-80A6-560F70ECAF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7D33BE3-4666-4268-B8FF-5FA62851F22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34A-415A-80A6-560F70ECAF2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CFB4F69-0515-4EA0-B0F6-CC21491D8FE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34A-415A-80A6-560F70ECAF2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9AFE2AE-A881-47EB-AEE5-FCDED5E1F6D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34A-415A-80A6-560F70ECAF2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36A6BDA-857A-4F91-8425-57A8B9BCEE5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34A-415A-80A6-560F70ECAF2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2E29C69-BF5B-4D1D-B5AB-46354785164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34A-415A-80A6-560F70ECAF2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3455A86-EF45-4794-A582-B3CE708E5F7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34A-415A-80A6-560F70ECAF2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D4BAC2E-4127-4374-BA7D-235548B33B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34A-415A-80A6-560F70ECAF2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046946C-70B6-4A8A-B349-6DAB2CC5ECE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34A-415A-80A6-560F70ECAF2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2FC8D03-DCC3-4C08-A9C5-C60D6CFE8FB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34A-415A-80A6-560F70ECAF2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54DABB0-6472-40C7-AE5E-515AC4ED7B5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34A-415A-80A6-560F70ECAF2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52DB1E9-B5B5-420B-919A-7E4D75A3405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34A-415A-80A6-560F70ECAF2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304221C-F874-41AA-82C5-201392BC668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34A-415A-80A6-560F70ECAF2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83E9EBB-E0BD-457A-8863-EBF95D53A0F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34A-415A-80A6-560F70ECAF2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34D1798-62E8-44E4-9F94-F675F2ED1C0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134A-415A-80A6-560F70ECAF2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B36E7C8-BD55-460F-AA88-7FDEC6C4AD4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134A-415A-80A6-560F70ECAF2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71CA5692-3CF2-4568-9ABD-2112308E0D7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34A-415A-80A6-560F70ECAF25}"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'08ZahlenformatMehrAls3Beding'!$C$21:$C$42</c:f>
              <c:numCache>
                <c:formatCode>General</c:formatCode>
                <c:ptCount val="22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0.16666666666666666</c:v>
                </c:pt>
                <c:pt idx="8">
                  <c:v>0</c:v>
                </c:pt>
                <c:pt idx="9">
                  <c:v>0</c:v>
                </c:pt>
                <c:pt idx="10">
                  <c:v>10</c:v>
                </c:pt>
                <c:pt idx="11">
                  <c:v>0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10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xVal>
          <c:yVal>
            <c:numRef>
              <c:f>'08ZahlenformatMehrAls3Beding'!$D$21:$D$42</c:f>
              <c:numCache>
                <c:formatCode>General</c:formatCode>
                <c:ptCount val="22"/>
                <c:pt idx="0">
                  <c:v>8.3333333333333329E-2</c:v>
                </c:pt>
                <c:pt idx="1">
                  <c:v>1.25</c:v>
                </c:pt>
                <c:pt idx="2">
                  <c:v>0.16666666666666666</c:v>
                </c:pt>
                <c:pt idx="3">
                  <c:v>1.5</c:v>
                </c:pt>
                <c:pt idx="4">
                  <c:v>0.25</c:v>
                </c:pt>
                <c:pt idx="5">
                  <c:v>0.33333333333333331</c:v>
                </c:pt>
                <c:pt idx="6">
                  <c:v>0.41666666666666669</c:v>
                </c:pt>
                <c:pt idx="7">
                  <c:v>0.5</c:v>
                </c:pt>
                <c:pt idx="8">
                  <c:v>0.5</c:v>
                </c:pt>
                <c:pt idx="9">
                  <c:v>0.58333333333333337</c:v>
                </c:pt>
                <c:pt idx="10">
                  <c:v>0.33333333333333331</c:v>
                </c:pt>
                <c:pt idx="11">
                  <c:v>0.66666666666666663</c:v>
                </c:pt>
                <c:pt idx="12">
                  <c:v>0.75</c:v>
                </c:pt>
                <c:pt idx="13">
                  <c:v>1.75</c:v>
                </c:pt>
                <c:pt idx="14">
                  <c:v>0.83333333333333337</c:v>
                </c:pt>
                <c:pt idx="15">
                  <c:v>0.66666666666666663</c:v>
                </c:pt>
                <c:pt idx="16">
                  <c:v>2.1</c:v>
                </c:pt>
                <c:pt idx="17">
                  <c:v>0.5</c:v>
                </c:pt>
                <c:pt idx="18">
                  <c:v>1.5</c:v>
                </c:pt>
                <c:pt idx="19">
                  <c:v>2.5</c:v>
                </c:pt>
                <c:pt idx="20">
                  <c:v>3.5</c:v>
                </c:pt>
                <c:pt idx="21">
                  <c:v>4.5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'08ZahlenformatMehrAls3Beding'!$B$21:$B$42</c15:f>
                <c15:dlblRangeCache>
                  <c:ptCount val="22"/>
                  <c:pt idx="0">
                    <c:v>DSV17</c:v>
                  </c:pt>
                  <c:pt idx="1">
                    <c:v>DSV08</c:v>
                  </c:pt>
                  <c:pt idx="2">
                    <c:v>DSV14</c:v>
                  </c:pt>
                  <c:pt idx="3">
                    <c:v>DSV11</c:v>
                  </c:pt>
                  <c:pt idx="4">
                    <c:v>DSV12</c:v>
                  </c:pt>
                  <c:pt idx="5">
                    <c:v>DSV18</c:v>
                  </c:pt>
                  <c:pt idx="6">
                    <c:v>DSV01</c:v>
                  </c:pt>
                  <c:pt idx="7">
                    <c:v>DSV19</c:v>
                  </c:pt>
                  <c:pt idx="8">
                    <c:v>DSV03</c:v>
                  </c:pt>
                  <c:pt idx="9">
                    <c:v>DSV02</c:v>
                  </c:pt>
                  <c:pt idx="10">
                    <c:v>DSV05</c:v>
                  </c:pt>
                  <c:pt idx="11">
                    <c:v>DSV04</c:v>
                  </c:pt>
                  <c:pt idx="12">
                    <c:v>DSV13</c:v>
                  </c:pt>
                  <c:pt idx="13">
                    <c:v>DSV10</c:v>
                  </c:pt>
                  <c:pt idx="14">
                    <c:v>DSV09</c:v>
                  </c:pt>
                  <c:pt idx="15">
                    <c:v>DSV07</c:v>
                  </c:pt>
                  <c:pt idx="16">
                    <c:v>DSV06</c:v>
                  </c:pt>
                  <c:pt idx="17">
                    <c:v>gering</c:v>
                  </c:pt>
                  <c:pt idx="18">
                    <c:v>niedrig</c:v>
                  </c:pt>
                  <c:pt idx="19">
                    <c:v>mittel</c:v>
                  </c:pt>
                  <c:pt idx="20">
                    <c:v>hoch</c:v>
                  </c:pt>
                  <c:pt idx="21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6-134A-415A-80A6-560F70ECAF25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677648880"/>
        <c:axId val="2127956384"/>
      </c:scatterChart>
      <c:valAx>
        <c:axId val="677648880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2127956384"/>
        <c:crosses val="autoZero"/>
        <c:crossBetween val="midCat"/>
      </c:valAx>
      <c:valAx>
        <c:axId val="2127956384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677648880"/>
        <c:crosses val="autoZero"/>
        <c:crossBetween val="midCat"/>
        <c:majorUnit val="1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238125</xdr:colOff>
          <xdr:row>7</xdr:row>
          <xdr:rowOff>123825</xdr:rowOff>
        </xdr:from>
        <xdr:to>
          <xdr:col>38</xdr:col>
          <xdr:colOff>142875</xdr:colOff>
          <xdr:row>8</xdr:row>
          <xdr:rowOff>180975</xdr:rowOff>
        </xdr:to>
        <xdr:sp macro="" textlink="">
          <xdr:nvSpPr>
            <xdr:cNvPr id="6145" name="ScrollBar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30</xdr:col>
      <xdr:colOff>571500</xdr:colOff>
      <xdr:row>17</xdr:row>
      <xdr:rowOff>38100</xdr:rowOff>
    </xdr:from>
    <xdr:to>
      <xdr:col>44</xdr:col>
      <xdr:colOff>12700</xdr:colOff>
      <xdr:row>54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22761</xdr:colOff>
      <xdr:row>0</xdr:row>
      <xdr:rowOff>21755</xdr:rowOff>
    </xdr:from>
    <xdr:to>
      <xdr:col>19</xdr:col>
      <xdr:colOff>672094</xdr:colOff>
      <xdr:row>52</xdr:row>
      <xdr:rowOff>132245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434340</xdr:colOff>
      <xdr:row>2</xdr:row>
      <xdr:rowOff>99060</xdr:rowOff>
    </xdr:from>
    <xdr:to>
      <xdr:col>16</xdr:col>
      <xdr:colOff>83820</xdr:colOff>
      <xdr:row>25</xdr:row>
      <xdr:rowOff>60960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6530340" y="480060"/>
          <a:ext cx="5745480" cy="43434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Sie stellen das benutzerdefinierte Zahlenformat so ein:</a:t>
          </a:r>
        </a:p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Markieren Sie die Zellen, für die das Zahlenformat gelten soll </a:t>
          </a:r>
        </a:p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Wählen Sie “Start | Zahl | Zahlenformat” </a:t>
          </a:r>
        </a:p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Auf dem Register “Zahlen” wählen Sie die Kategorie “Benutzerdefiniert” </a:t>
          </a:r>
        </a:p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Dann geben Sie das Zahlenformat so ein:</a:t>
          </a:r>
          <a:b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[Blau]“Plus „#.##0;[Magenta]“Minus“ (#.##0);[Grün]-,–;[Rot]@</a:t>
          </a:r>
        </a:p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Achten Sie darauf, dass die Farben in eckigen Klammern stehen. Excel kennt diese Farben: </a:t>
          </a:r>
          <a:b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[Schwarz], [Blau], [Zyan], [Grün], [Magenta], [Rot], [Weiß], [Gelb] </a:t>
          </a:r>
        </a:p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Texte müssen in Anführungszeichen gestellt werden: </a:t>
          </a:r>
          <a:b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“Plus” </a:t>
          </a:r>
        </a:p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Jede Definition wird von der nächsten durch ein Semikolon getrennt. Die Reihenfolge ist immer gleich: positive Zahlen; negative Zahlen; Null; Text</a:t>
          </a:r>
        </a:p>
        <a:p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Die Zahlenbilder können Sie hier im Detail nachlesen: </a:t>
          </a:r>
          <a:r>
            <a:rPr lang="de-DE" sz="1100" b="1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Benutzerdefinierte Zahlenformate</a:t>
          </a:r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und  </a:t>
          </a:r>
          <a:r>
            <a:rPr lang="de-DE" sz="1100" b="1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Übersicht</a:t>
          </a:r>
          <a:b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Nicht nur positiv und negativ können Sie unterscheiden, es gibt auch Bedingungen wie “Zahlen kleiner 100” und “alle übrigen”.</a:t>
          </a:r>
        </a:p>
        <a:p>
          <a:r>
            <a:rPr lang="de-DE">
              <a:effectLst/>
            </a:rPr>
            <a:t>Zahlen kleiner als 100:</a:t>
          </a:r>
          <a:br>
            <a:rPr lang="de-DE">
              <a:effectLst/>
            </a:rPr>
          </a:br>
          <a:r>
            <a:rPr lang="de-DE">
              <a:effectLst/>
            </a:rPr>
            <a:t>Farbe “blau” </a:t>
          </a:r>
        </a:p>
        <a:p>
          <a:r>
            <a:rPr lang="de-DE">
              <a:effectLst/>
            </a:rPr>
            <a:t>Zahlen genau 100:</a:t>
          </a:r>
          <a:br>
            <a:rPr lang="de-DE">
              <a:effectLst/>
            </a:rPr>
          </a:br>
          <a:r>
            <a:rPr lang="de-DE">
              <a:effectLst/>
            </a:rPr>
            <a:t>Farbe “rot” </a:t>
          </a:r>
        </a:p>
        <a:p>
          <a:r>
            <a:rPr lang="de-DE">
              <a:effectLst/>
            </a:rPr>
            <a:t>Zahlen über 100:</a:t>
          </a:r>
          <a:br>
            <a:rPr lang="de-DE">
              <a:effectLst/>
            </a:rPr>
          </a:br>
          <a:r>
            <a:rPr lang="de-DE">
              <a:effectLst/>
            </a:rPr>
            <a:t>Farbe schwarz</a:t>
          </a:r>
        </a:p>
        <a:p>
          <a:r>
            <a:rPr lang="de-DE">
              <a:effectLst/>
            </a:rPr>
            <a:t>Das Zahlenformat sieht so aus:</a:t>
          </a:r>
          <a:r>
            <a:rPr lang="de-DE"/>
            <a:t> </a:t>
          </a:r>
          <a:r>
            <a:rPr lang="de-DE">
              <a:effectLst/>
            </a:rPr>
            <a:t>[Blau][&lt;100]0,00;[Rot][=100]0,00;#.##0,00</a:t>
          </a:r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511175</xdr:colOff>
      <xdr:row>1</xdr:row>
      <xdr:rowOff>165100</xdr:rowOff>
    </xdr:from>
    <xdr:to>
      <xdr:col>21</xdr:col>
      <xdr:colOff>612775</xdr:colOff>
      <xdr:row>29</xdr:row>
      <xdr:rowOff>177800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0.13531</cdr:x>
      <cdr:y>0.76813</cdr:y>
    </cdr:from>
    <cdr:to>
      <cdr:x>0.98563</cdr:x>
      <cdr:y>0.93688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937609F1-D0B5-45A6-ADD8-5B319911D88F}"/>
            </a:ext>
          </a:extLst>
        </cdr:cNvPr>
        <cdr:cNvSpPr/>
      </cdr:nvSpPr>
      <cdr:spPr>
        <a:xfrm xmlns:a="http://schemas.openxmlformats.org/drawingml/2006/main">
          <a:off x="1374775" y="39020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0.43813</cdr:y>
    </cdr:from>
    <cdr:to>
      <cdr:x>0.98563</cdr:x>
      <cdr:y>0.60688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6F9A8FC4-1B73-41F0-AF60-973574F191D1}"/>
            </a:ext>
          </a:extLst>
        </cdr:cNvPr>
        <cdr:cNvSpPr/>
      </cdr:nvSpPr>
      <cdr:spPr>
        <a:xfrm xmlns:a="http://schemas.openxmlformats.org/drawingml/2006/main">
          <a:off x="1374775" y="22256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0.11063</cdr:y>
    </cdr:from>
    <cdr:to>
      <cdr:x>0.98563</cdr:x>
      <cdr:y>0.27938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324DFB86-4862-4F1A-979C-DA0EB97BC8AA}"/>
            </a:ext>
          </a:extLst>
        </cdr:cNvPr>
        <cdr:cNvSpPr/>
      </cdr:nvSpPr>
      <cdr:spPr>
        <a:xfrm xmlns:a="http://schemas.openxmlformats.org/drawingml/2006/main">
          <a:off x="1374775" y="5619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0.605</cdr:x>
      <cdr:y>0.035</cdr:y>
    </cdr:from>
    <cdr:to>
      <cdr:x>0.98</cdr:x>
      <cdr:y>0.0725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id="{42511BA2-E5F5-4AB0-B3BD-3EBDC92D9ECB}"/>
            </a:ext>
          </a:extLst>
        </cdr:cNvPr>
        <cdr:cNvSpPr/>
      </cdr:nvSpPr>
      <cdr:spPr>
        <a:xfrm xmlns:a="http://schemas.openxmlformats.org/drawingml/2006/main">
          <a:off x="6146800" y="177800"/>
          <a:ext cx="3810000" cy="1905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50000"/>
          </a:srgb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DSV17:	KundenServiceCenter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DSV08:	Fach- und Bildungsmedien entwickeln,umsetzen,bereitstellen (Fach- und Bildungsmedien)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DSV14:	Telefonie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DSV11:	Digitales Kundenportal bereitstellen dsv-gruppe.de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DSV12:	IT Betrieb durchführen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DSV18:	Zentrale Benutzerverwaltung ZBV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DSV01:	Zentraleinkauf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DSV19:	Bereitstellung EBIL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DSV03:	Post Ein- &amp; Ausgang, Poststelle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DSV02:	Technisches Gebäudemanagement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DSV05:	Debitoren und Zahlungsverkehr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DSV04:	Einlagensicherung bereitstellen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DSV13:	Logistik Warehouse und Transport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DSV10:	Auftragsverarbeitung und PIN-Druck (Payment)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DSV09:	SAP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DSV07:	Kundenbetreuung, Akquise, Angebotserstellung durchführen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DSV06:	Entgeltabrechnung (Personal und Recht)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Excelstammtisch/Materialien/20171204_Diagramme/Diagramm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Excelstammtisch/Sachen_verstecken/Sachen_verstecke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&#220;bungsdateien/Excel/Diagramme/Progress%20Circle%20Gra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Rene"/>
      <sheetName val="2. Christian"/>
      <sheetName val="3. Christian a"/>
      <sheetName val="3. Christian b"/>
      <sheetName val="4. Angelika So soll es aussehen"/>
      <sheetName val="4. Angelika Daten für T."/>
      <sheetName val="5. Peter a"/>
      <sheetName val="5. Peter b"/>
      <sheetName val="6. Peter"/>
      <sheetName val="7. Peter"/>
      <sheetName val="8. Rene"/>
      <sheetName val="9. Rene Alterspyramide"/>
      <sheetName val="Diagramme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N1">
            <v>4.1015237421866741</v>
          </cell>
        </row>
        <row r="2">
          <cell r="N2">
            <v>5.6723200689815707</v>
          </cell>
        </row>
        <row r="3">
          <cell r="N3">
            <v>0.78539816339744828</v>
          </cell>
        </row>
      </sheetData>
      <sheetData sheetId="7"/>
      <sheetData sheetId="8">
        <row r="3">
          <cell r="E3">
            <v>4</v>
          </cell>
        </row>
        <row r="4">
          <cell r="E4">
            <v>1</v>
          </cell>
        </row>
      </sheetData>
      <sheetData sheetId="9">
        <row r="17">
          <cell r="B17">
            <v>1</v>
          </cell>
        </row>
      </sheetData>
      <sheetData sheetId="10"/>
      <sheetData sheetId="11">
        <row r="12">
          <cell r="AD12" t="str">
            <v>Alterspyramide für das Jahr 2018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nbank"/>
      <sheetName val="AGGREGAT_3"/>
      <sheetName val="Artikelpreise"/>
      <sheetName val="Fehler"/>
      <sheetName val="Etatkasse"/>
      <sheetName val="IP_NNE-Erlöse"/>
      <sheetName val="SVERWEIS_runden"/>
      <sheetName val="UVFAKT"/>
      <sheetName val="Interviewfragebogen B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F18">
            <v>1000</v>
          </cell>
        </row>
        <row r="35">
          <cell r="B35">
            <v>314</v>
          </cell>
        </row>
        <row r="36">
          <cell r="B36">
            <v>0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  <row r="55">
          <cell r="I55">
            <v>0</v>
          </cell>
        </row>
        <row r="56">
          <cell r="I56">
            <v>0</v>
          </cell>
        </row>
        <row r="58">
          <cell r="I58">
            <v>0</v>
          </cell>
        </row>
        <row r="59">
          <cell r="I59">
            <v>0</v>
          </cell>
        </row>
        <row r="61">
          <cell r="I61">
            <v>0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ress Circle Graph"/>
      <sheetName val="Sheet3"/>
      <sheetName val="CN"/>
    </sheetNames>
    <sheetDataSet>
      <sheetData sheetId="0">
        <row r="2">
          <cell r="A2" t="str">
            <v>Service Level%</v>
          </cell>
        </row>
      </sheetData>
      <sheetData sheetId="1">
        <row r="2">
          <cell r="A2" t="str">
            <v>Service Level%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0E5A0F-B9B9-4662-9A1A-07A97F545087}" name="Tabelle1" displayName="Tabelle1" ref="A1:E10" totalsRowShown="0">
  <autoFilter ref="A1:E10" xr:uid="{48EBED92-FCF1-4A2B-9656-79902DA560B0}"/>
  <tableColumns count="5">
    <tableColumn id="1" xr3:uid="{AD658F2B-83AD-4058-AFB4-C71A4D6831E4}" name="Panzerknacker"/>
    <tableColumn id="2" xr3:uid="{7A77F8F9-DBE6-422E-9D36-7E8E8CAA6C46}" name="Name deutsch"/>
    <tableColumn id="3" xr3:uid="{2B4D4D91-E4DD-4035-825F-CC848461C962}" name="Name englisch"/>
    <tableColumn id="4" xr3:uid="{727E1F95-A8AE-47CD-A800-85204329F9B8}" name="Nummer" dataDxfId="51"/>
    <tableColumn id="5" xr3:uid="{A61B5BDA-4AFC-4ABA-A600-91A4F426F181}" name="Gestohlen (in Mio)" dataDxfId="50"/>
  </tableColumns>
  <tableStyleInfo name="Tabellenformat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4297189-95AE-42EC-BDA9-E82F2B6BD9DB}" name="Länder_Europas" displayName="Länder_Europas" ref="A1:F49" totalsRowCount="1">
  <autoFilter ref="A1:F48" xr:uid="{4B99AAD7-D829-4DC4-8749-0EE690A0126B}"/>
  <tableColumns count="6">
    <tableColumn id="1" xr3:uid="{C35DD417-88EF-43FF-B236-71686DC15C5B}" name="Land[A 1] EU-Länder sind hellblau unterlegt" totalsRowLabel="Ergebnis" dataDxfId="49"/>
    <tableColumn id="2" xr3:uid="{032CB747-AA15-4F5D-8329-405AF05621DF}" name="Hauptstadt" dataDxfId="48"/>
    <tableColumn id="4" xr3:uid="{4D2138F3-A44F-4C68-BB92-9B5685E279D1}" name="Einwohner (2017)[1]" dataDxfId="47"/>
    <tableColumn id="5" xr3:uid="{8F85E1F5-C4A4-4B0D-ACE8-5111A399C0F7}" name="Einwohner pro km²[1]"/>
    <tableColumn id="3" xr3:uid="{728C5032-E8B1-470F-8C23-72EA5AA73D69}" name="Fläche in km²" totalsRowFunction="sum" dataDxfId="46" totalsRowDxfId="45"/>
    <tableColumn id="6" xr3:uid="{A558E33B-680E-4F49-81B7-AEA26EE9E616}" name="Fläche in %" totalsRowFunction="count" dataDxfId="44" dataCellStyle="Prozent">
      <calculatedColumnFormula>Länder_Europas[[#This Row],[Fläche in km²]]/Länder_Europas[[#Totals],[Fläche in km²]]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A76B1-AFBB-415D-8CBF-1819F0C487FD}">
  <sheetPr codeName="Tabelle1"/>
  <dimension ref="B2:B3"/>
  <sheetViews>
    <sheetView workbookViewId="0">
      <selection activeCell="B2" sqref="B2"/>
    </sheetView>
  </sheetViews>
  <sheetFormatPr baseColWidth="10" defaultRowHeight="14.25"/>
  <cols>
    <col min="1" max="1" width="21" customWidth="1"/>
    <col min="2" max="2" width="27.75" customWidth="1"/>
  </cols>
  <sheetData>
    <row r="2" spans="2:2" ht="35.25" customHeight="1">
      <c r="B2" s="2">
        <v>1234567890</v>
      </c>
    </row>
    <row r="3" spans="2:2">
      <c r="B3" s="1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87BC1-1DC1-47B3-9993-69B0AD1EAF70}">
  <dimension ref="A1:F23"/>
  <sheetViews>
    <sheetView zoomScale="150" zoomScaleNormal="150" workbookViewId="0">
      <selection activeCell="C11" sqref="C11"/>
    </sheetView>
  </sheetViews>
  <sheetFormatPr baseColWidth="10" defaultRowHeight="14.25"/>
  <cols>
    <col min="1" max="1" width="3.25" customWidth="1"/>
    <col min="2" max="2" width="83.125" style="252" customWidth="1"/>
  </cols>
  <sheetData>
    <row r="1" spans="1:6">
      <c r="B1" s="248" t="s">
        <v>1325</v>
      </c>
      <c r="C1" t="s">
        <v>1326</v>
      </c>
    </row>
    <row r="2" spans="1:6">
      <c r="A2" s="249" t="s">
        <v>857</v>
      </c>
      <c r="B2" s="250" t="s">
        <v>1327</v>
      </c>
      <c r="C2" s="251" t="s">
        <v>1328</v>
      </c>
    </row>
    <row r="3" spans="1:6">
      <c r="A3" s="249" t="s">
        <v>857</v>
      </c>
      <c r="B3" s="250" t="s">
        <v>1329</v>
      </c>
      <c r="C3" s="251" t="s">
        <v>1326</v>
      </c>
      <c r="F3" s="1"/>
    </row>
    <row r="4" spans="1:6">
      <c r="A4" s="249" t="s">
        <v>857</v>
      </c>
      <c r="B4" s="250" t="s">
        <v>1330</v>
      </c>
      <c r="C4" s="251" t="s">
        <v>1326</v>
      </c>
    </row>
    <row r="5" spans="1:6" ht="28.5">
      <c r="A5" s="249" t="s">
        <v>857</v>
      </c>
      <c r="B5" s="250" t="s">
        <v>1331</v>
      </c>
      <c r="C5" s="251" t="s">
        <v>1326</v>
      </c>
    </row>
    <row r="6" spans="1:6">
      <c r="A6" s="249" t="s">
        <v>857</v>
      </c>
      <c r="B6" s="250" t="s">
        <v>1332</v>
      </c>
      <c r="C6" s="251" t="s">
        <v>1328</v>
      </c>
    </row>
    <row r="7" spans="1:6">
      <c r="A7" s="249" t="s">
        <v>857</v>
      </c>
      <c r="B7" s="250" t="s">
        <v>1333</v>
      </c>
      <c r="C7" s="251"/>
    </row>
    <row r="8" spans="1:6">
      <c r="A8" s="249" t="s">
        <v>857</v>
      </c>
      <c r="B8" s="250" t="s">
        <v>1334</v>
      </c>
      <c r="C8" s="251"/>
    </row>
    <row r="9" spans="1:6">
      <c r="A9" s="249" t="s">
        <v>857</v>
      </c>
      <c r="B9" s="250" t="s">
        <v>1335</v>
      </c>
      <c r="C9" s="251" t="s">
        <v>1326</v>
      </c>
    </row>
    <row r="10" spans="1:6" ht="28.5">
      <c r="A10" s="249" t="s">
        <v>857</v>
      </c>
      <c r="B10" s="250" t="s">
        <v>1336</v>
      </c>
      <c r="C10" s="251"/>
    </row>
    <row r="11" spans="1:6" ht="28.5">
      <c r="A11" s="249" t="s">
        <v>857</v>
      </c>
      <c r="B11" s="250" t="s">
        <v>1337</v>
      </c>
      <c r="C11" s="251" t="s">
        <v>1326</v>
      </c>
    </row>
    <row r="12" spans="1:6" ht="28.5">
      <c r="A12" s="249" t="s">
        <v>857</v>
      </c>
      <c r="B12" s="250" t="s">
        <v>1338</v>
      </c>
      <c r="C12" s="251"/>
    </row>
    <row r="13" spans="1:6" ht="28.5">
      <c r="A13" s="249" t="s">
        <v>857</v>
      </c>
      <c r="B13" s="250" t="s">
        <v>1339</v>
      </c>
      <c r="C13" s="251"/>
    </row>
    <row r="14" spans="1:6">
      <c r="A14" s="249" t="s">
        <v>857</v>
      </c>
      <c r="B14" s="250" t="s">
        <v>1340</v>
      </c>
      <c r="C14" s="251"/>
    </row>
    <row r="15" spans="1:6" ht="28.5">
      <c r="A15" s="249" t="s">
        <v>857</v>
      </c>
      <c r="B15" s="250" t="s">
        <v>1341</v>
      </c>
      <c r="C15" s="251"/>
    </row>
    <row r="16" spans="1:6" ht="14.25" customHeight="1">
      <c r="A16" s="249" t="s">
        <v>857</v>
      </c>
      <c r="B16" s="250" t="s">
        <v>1342</v>
      </c>
      <c r="C16" s="251"/>
    </row>
    <row r="17" spans="1:3" ht="14.25" customHeight="1">
      <c r="A17" s="249" t="s">
        <v>857</v>
      </c>
      <c r="B17" s="250" t="s">
        <v>1343</v>
      </c>
      <c r="C17" s="251"/>
    </row>
    <row r="18" spans="1:3">
      <c r="A18" s="249" t="s">
        <v>857</v>
      </c>
      <c r="B18" s="250" t="s">
        <v>1344</v>
      </c>
      <c r="C18" s="251"/>
    </row>
    <row r="19" spans="1:3" ht="28.5">
      <c r="A19" s="249" t="s">
        <v>857</v>
      </c>
      <c r="B19" s="250" t="s">
        <v>1345</v>
      </c>
      <c r="C19" s="251"/>
    </row>
    <row r="20" spans="1:3">
      <c r="A20" s="249" t="s">
        <v>857</v>
      </c>
      <c r="B20" s="250" t="s">
        <v>1346</v>
      </c>
      <c r="C20" s="251"/>
    </row>
    <row r="21" spans="1:3">
      <c r="A21" s="249" t="s">
        <v>857</v>
      </c>
      <c r="B21" s="250" t="s">
        <v>1347</v>
      </c>
      <c r="C21" s="251"/>
    </row>
    <row r="22" spans="1:3" ht="28.5">
      <c r="A22" s="249" t="s">
        <v>857</v>
      </c>
      <c r="B22" s="250" t="s">
        <v>1348</v>
      </c>
      <c r="C22" s="251"/>
    </row>
    <row r="23" spans="1:3">
      <c r="A23" s="249" t="s">
        <v>857</v>
      </c>
      <c r="B23" s="250" t="s">
        <v>1349</v>
      </c>
      <c r="C23" s="251"/>
    </row>
  </sheetData>
  <conditionalFormatting sqref="C2:C23">
    <cfRule type="cellIs" dxfId="42" priority="1" operator="equal">
      <formula>"erledigt"</formula>
    </cfRule>
    <cfRule type="cellIs" dxfId="41" priority="2" operator="equal">
      <formula>"nicht erledigt"</formula>
    </cfRule>
  </conditionalFormatting>
  <dataValidations count="1">
    <dataValidation type="list" allowBlank="1" showInputMessage="1" showErrorMessage="1" sqref="C2:C23" xr:uid="{93A55663-A28A-4785-AF7B-6D5F50960FDA}">
      <formula1>"erledigt,nicht erledigt"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CF4D-A8D4-424F-B92C-65CF3A90C951}">
  <sheetPr codeName="Tabelle10"/>
  <dimension ref="A1:I42"/>
  <sheetViews>
    <sheetView workbookViewId="0">
      <selection activeCell="I17" sqref="I17"/>
    </sheetView>
  </sheetViews>
  <sheetFormatPr baseColWidth="10" defaultRowHeight="14.25"/>
  <sheetData>
    <row r="1" spans="1:9">
      <c r="A1" t="s">
        <v>144</v>
      </c>
      <c r="B1" t="s">
        <v>145</v>
      </c>
      <c r="C1">
        <v>0.16666666666666666</v>
      </c>
      <c r="D1">
        <v>1</v>
      </c>
      <c r="E1">
        <v>2</v>
      </c>
      <c r="F1">
        <v>3</v>
      </c>
      <c r="G1">
        <v>4</v>
      </c>
      <c r="H1">
        <v>5</v>
      </c>
      <c r="I1">
        <v>10</v>
      </c>
    </row>
    <row r="2" spans="1:9">
      <c r="A2" t="s">
        <v>146</v>
      </c>
      <c r="B2" t="s">
        <v>147</v>
      </c>
      <c r="C2">
        <v>0</v>
      </c>
      <c r="D2">
        <v>0</v>
      </c>
      <c r="E2">
        <v>0</v>
      </c>
    </row>
    <row r="3" spans="1:9">
      <c r="A3" t="s">
        <v>148</v>
      </c>
      <c r="B3" t="s">
        <v>149</v>
      </c>
      <c r="C3">
        <v>0</v>
      </c>
      <c r="D3">
        <v>30</v>
      </c>
      <c r="E3">
        <v>60</v>
      </c>
      <c r="F3">
        <v>90</v>
      </c>
      <c r="G3">
        <v>120</v>
      </c>
      <c r="H3">
        <v>150</v>
      </c>
      <c r="I3">
        <v>300</v>
      </c>
    </row>
    <row r="4" spans="1:9">
      <c r="A4" t="s">
        <v>150</v>
      </c>
      <c r="B4" t="s">
        <v>151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>
      <c r="A5" t="s">
        <v>152</v>
      </c>
      <c r="B5" t="s">
        <v>153</v>
      </c>
      <c r="C5">
        <v>0</v>
      </c>
      <c r="D5">
        <v>3</v>
      </c>
      <c r="E5">
        <v>10</v>
      </c>
      <c r="F5">
        <v>23</v>
      </c>
      <c r="G5">
        <v>40</v>
      </c>
      <c r="H5">
        <v>63</v>
      </c>
      <c r="I5">
        <v>200</v>
      </c>
    </row>
    <row r="6" spans="1:9">
      <c r="A6" t="s">
        <v>154</v>
      </c>
      <c r="B6" t="s">
        <v>155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9">
      <c r="A7" t="s">
        <v>156</v>
      </c>
      <c r="B7" t="s">
        <v>157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 t="s">
        <v>158</v>
      </c>
      <c r="B8" t="s">
        <v>159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 t="s">
        <v>160</v>
      </c>
      <c r="B9" t="s">
        <v>161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  <c r="I9">
        <v>2</v>
      </c>
    </row>
    <row r="10" spans="1:9">
      <c r="A10" t="s">
        <v>162</v>
      </c>
      <c r="B10" t="s">
        <v>163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 t="s">
        <v>164</v>
      </c>
      <c r="B11" t="s">
        <v>165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 t="s">
        <v>166</v>
      </c>
      <c r="B12" t="s">
        <v>167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20</v>
      </c>
    </row>
    <row r="13" spans="1:9">
      <c r="A13" t="s">
        <v>168</v>
      </c>
      <c r="B13" t="s">
        <v>169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 t="s">
        <v>170</v>
      </c>
      <c r="B14" t="s">
        <v>171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 t="s">
        <v>172</v>
      </c>
      <c r="B15" t="s">
        <v>173</v>
      </c>
      <c r="C15">
        <v>18</v>
      </c>
      <c r="D15">
        <v>37</v>
      </c>
      <c r="E15">
        <v>73</v>
      </c>
      <c r="F15">
        <v>110</v>
      </c>
      <c r="G15">
        <v>146</v>
      </c>
      <c r="H15">
        <v>183</v>
      </c>
      <c r="I15">
        <v>365</v>
      </c>
    </row>
    <row r="16" spans="1:9">
      <c r="A16" t="s">
        <v>174</v>
      </c>
      <c r="B16" t="s">
        <v>175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 t="s">
        <v>176</v>
      </c>
      <c r="B17" t="s">
        <v>177</v>
      </c>
      <c r="C17">
        <v>0</v>
      </c>
      <c r="D17">
        <v>0</v>
      </c>
      <c r="E17">
        <v>20</v>
      </c>
      <c r="F17">
        <v>20</v>
      </c>
      <c r="G17">
        <v>20</v>
      </c>
      <c r="H17">
        <v>20</v>
      </c>
      <c r="I17">
        <v>50</v>
      </c>
    </row>
    <row r="18" spans="1:9">
      <c r="A18" t="s">
        <v>178</v>
      </c>
      <c r="B18" t="s">
        <v>179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520</v>
      </c>
    </row>
    <row r="20" spans="1:9">
      <c r="A20" t="s">
        <v>144</v>
      </c>
      <c r="B20" t="s">
        <v>180</v>
      </c>
      <c r="C20" t="s">
        <v>181</v>
      </c>
      <c r="D20" t="s">
        <v>182</v>
      </c>
      <c r="F20" t="s">
        <v>183</v>
      </c>
    </row>
    <row r="21" spans="1:9">
      <c r="A21" t="s">
        <v>146</v>
      </c>
      <c r="B21" t="s">
        <v>147</v>
      </c>
      <c r="C21">
        <v>0</v>
      </c>
      <c r="D21">
        <v>8.3333333333333329E-2</v>
      </c>
      <c r="F21">
        <v>0</v>
      </c>
    </row>
    <row r="22" spans="1:9">
      <c r="A22" t="s">
        <v>148</v>
      </c>
      <c r="B22" t="s">
        <v>149</v>
      </c>
      <c r="C22">
        <v>10</v>
      </c>
      <c r="D22">
        <v>1.25</v>
      </c>
      <c r="F22">
        <v>200</v>
      </c>
    </row>
    <row r="23" spans="1:9">
      <c r="A23" t="s">
        <v>150</v>
      </c>
      <c r="B23" t="s">
        <v>151</v>
      </c>
      <c r="C23">
        <v>0</v>
      </c>
      <c r="D23">
        <v>0.16666666666666666</v>
      </c>
      <c r="F23">
        <v>500</v>
      </c>
    </row>
    <row r="24" spans="1:9">
      <c r="A24" t="s">
        <v>152</v>
      </c>
      <c r="B24" t="s">
        <v>153</v>
      </c>
      <c r="C24">
        <v>10</v>
      </c>
      <c r="D24">
        <v>1.5</v>
      </c>
      <c r="F24">
        <v>1000</v>
      </c>
    </row>
    <row r="25" spans="1:9">
      <c r="A25" t="s">
        <v>154</v>
      </c>
      <c r="B25" t="s">
        <v>155</v>
      </c>
      <c r="C25">
        <v>0</v>
      </c>
      <c r="D25">
        <v>0.25</v>
      </c>
      <c r="F25">
        <v>2000</v>
      </c>
    </row>
    <row r="26" spans="1:9">
      <c r="A26" t="s">
        <v>156</v>
      </c>
      <c r="B26" t="s">
        <v>157</v>
      </c>
      <c r="C26">
        <v>0</v>
      </c>
      <c r="D26">
        <v>0.33333333333333331</v>
      </c>
    </row>
    <row r="27" spans="1:9">
      <c r="A27" t="s">
        <v>158</v>
      </c>
      <c r="B27" t="s">
        <v>159</v>
      </c>
      <c r="C27">
        <v>0</v>
      </c>
      <c r="D27">
        <v>0.41666666666666669</v>
      </c>
    </row>
    <row r="28" spans="1:9">
      <c r="A28" t="s">
        <v>160</v>
      </c>
      <c r="B28" t="s">
        <v>161</v>
      </c>
      <c r="C28">
        <v>0.16666666666666666</v>
      </c>
      <c r="D28">
        <v>0.5</v>
      </c>
    </row>
    <row r="29" spans="1:9">
      <c r="A29" t="s">
        <v>162</v>
      </c>
      <c r="B29" t="s">
        <v>163</v>
      </c>
      <c r="C29">
        <v>0</v>
      </c>
      <c r="D29">
        <v>0.5</v>
      </c>
    </row>
    <row r="30" spans="1:9">
      <c r="A30" t="s">
        <v>164</v>
      </c>
      <c r="B30" t="s">
        <v>165</v>
      </c>
      <c r="C30">
        <v>0</v>
      </c>
      <c r="D30">
        <v>0.58333333333333337</v>
      </c>
    </row>
    <row r="31" spans="1:9">
      <c r="A31" t="s">
        <v>166</v>
      </c>
      <c r="B31" t="s">
        <v>167</v>
      </c>
      <c r="C31">
        <v>10</v>
      </c>
      <c r="D31">
        <v>0.33333333333333331</v>
      </c>
    </row>
    <row r="32" spans="1:9">
      <c r="A32" t="s">
        <v>168</v>
      </c>
      <c r="B32" t="s">
        <v>169</v>
      </c>
      <c r="C32">
        <v>0</v>
      </c>
      <c r="D32">
        <v>0.66666666666666663</v>
      </c>
    </row>
    <row r="33" spans="1:4">
      <c r="A33" t="s">
        <v>170</v>
      </c>
      <c r="B33" t="s">
        <v>171</v>
      </c>
      <c r="C33">
        <v>0</v>
      </c>
      <c r="D33">
        <v>0.75</v>
      </c>
    </row>
    <row r="34" spans="1:4">
      <c r="A34" t="s">
        <v>172</v>
      </c>
      <c r="B34" t="s">
        <v>173</v>
      </c>
      <c r="C34">
        <v>10</v>
      </c>
      <c r="D34">
        <v>1.75</v>
      </c>
    </row>
    <row r="35" spans="1:4">
      <c r="A35" t="s">
        <v>174</v>
      </c>
      <c r="B35" t="s">
        <v>175</v>
      </c>
      <c r="C35">
        <v>0</v>
      </c>
      <c r="D35">
        <v>0.83333333333333337</v>
      </c>
    </row>
    <row r="36" spans="1:4">
      <c r="A36" t="s">
        <v>176</v>
      </c>
      <c r="B36" t="s">
        <v>177</v>
      </c>
      <c r="C36">
        <v>10</v>
      </c>
      <c r="D36">
        <v>0.66666666666666663</v>
      </c>
    </row>
    <row r="37" spans="1:4">
      <c r="A37" t="s">
        <v>178</v>
      </c>
      <c r="B37" t="s">
        <v>179</v>
      </c>
      <c r="C37">
        <v>0</v>
      </c>
      <c r="D37">
        <v>2.1</v>
      </c>
    </row>
    <row r="38" spans="1:4">
      <c r="A38" t="s">
        <v>184</v>
      </c>
      <c r="B38" t="s">
        <v>184</v>
      </c>
      <c r="C38">
        <v>0</v>
      </c>
      <c r="D38">
        <v>0.5</v>
      </c>
    </row>
    <row r="39" spans="1:4">
      <c r="A39" t="s">
        <v>185</v>
      </c>
      <c r="B39" t="s">
        <v>185</v>
      </c>
      <c r="C39">
        <v>0</v>
      </c>
      <c r="D39">
        <v>1.5</v>
      </c>
    </row>
    <row r="40" spans="1:4">
      <c r="A40" t="s">
        <v>186</v>
      </c>
      <c r="B40" t="s">
        <v>186</v>
      </c>
      <c r="C40">
        <v>0</v>
      </c>
      <c r="D40">
        <v>2.5</v>
      </c>
    </row>
    <row r="41" spans="1:4">
      <c r="A41" t="s">
        <v>187</v>
      </c>
      <c r="B41" t="s">
        <v>187</v>
      </c>
      <c r="C41">
        <v>0</v>
      </c>
      <c r="D41">
        <v>3.5</v>
      </c>
    </row>
    <row r="42" spans="1:4">
      <c r="A42" t="s">
        <v>188</v>
      </c>
      <c r="B42" t="s">
        <v>188</v>
      </c>
      <c r="C42">
        <v>0</v>
      </c>
      <c r="D42">
        <v>4.5</v>
      </c>
    </row>
  </sheetData>
  <conditionalFormatting sqref="C2:I19">
    <cfRule type="cellIs" dxfId="40" priority="1" stopIfTrue="1" operator="greaterThanOrEqual">
      <formula>2000</formula>
    </cfRule>
    <cfRule type="cellIs" dxfId="39" priority="2" stopIfTrue="1" operator="greaterThanOrEqual">
      <formula>1000</formula>
    </cfRule>
    <cfRule type="cellIs" dxfId="38" priority="3" stopIfTrue="1" operator="greaterThanOrEqual">
      <formula>500</formula>
    </cfRule>
    <cfRule type="cellIs" dxfId="37" priority="4" stopIfTrue="1" operator="greaterThanOrEqual">
      <formula>200</formula>
    </cfRule>
    <cfRule type="cellIs" dxfId="36" priority="5" stopIfTrue="1" operator="greaterThanOrEqual">
      <formula>0</formula>
    </cfRule>
  </conditionalFormatting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8ED0A-CF3D-412D-9E68-F76ED4419510}">
  <sheetPr codeName="Tabelle11"/>
  <dimension ref="A1:K46"/>
  <sheetViews>
    <sheetView zoomScale="110" zoomScaleNormal="110" workbookViewId="0">
      <selection activeCell="B3" sqref="B3"/>
    </sheetView>
  </sheetViews>
  <sheetFormatPr baseColWidth="10" defaultRowHeight="12.75"/>
  <cols>
    <col min="1" max="1" width="8.875" style="67" customWidth="1"/>
    <col min="2" max="2" width="15.875" style="67" customWidth="1"/>
    <col min="3" max="3" width="19" style="67" customWidth="1"/>
    <col min="4" max="4" width="14.25" style="67" bestFit="1" customWidth="1"/>
    <col min="5" max="5" width="18.25" style="67" customWidth="1"/>
    <col min="6" max="6" width="28.125" style="67" customWidth="1"/>
    <col min="7" max="7" width="19.375" style="67" customWidth="1"/>
    <col min="8" max="8" width="23.875" style="67" customWidth="1"/>
    <col min="9" max="10" width="14.5" style="67" customWidth="1"/>
    <col min="11" max="16384" width="11" style="67"/>
  </cols>
  <sheetData>
    <row r="1" spans="1:11">
      <c r="B1" s="67" t="s">
        <v>189</v>
      </c>
    </row>
    <row r="2" spans="1:11">
      <c r="A2" s="67" t="s">
        <v>181</v>
      </c>
      <c r="B2" s="68" t="s">
        <v>190</v>
      </c>
      <c r="C2" s="68" t="s">
        <v>191</v>
      </c>
      <c r="D2" s="68" t="s">
        <v>192</v>
      </c>
      <c r="E2" s="68" t="s">
        <v>193</v>
      </c>
      <c r="F2" s="68" t="s">
        <v>194</v>
      </c>
      <c r="G2" s="68" t="s">
        <v>195</v>
      </c>
      <c r="H2" s="68" t="s">
        <v>196</v>
      </c>
      <c r="I2" s="68" t="s">
        <v>197</v>
      </c>
    </row>
    <row r="3" spans="1:11">
      <c r="A3" s="69">
        <f ca="1">DATE(YEAR(TODAY()),1,1)</f>
        <v>45658</v>
      </c>
      <c r="B3" s="70">
        <f ca="1">$A3</f>
        <v>45658</v>
      </c>
      <c r="C3" s="71">
        <f t="shared" ref="C3:I3" ca="1" si="0">$A3</f>
        <v>45658</v>
      </c>
      <c r="D3" s="72">
        <f t="shared" ca="1" si="0"/>
        <v>45658</v>
      </c>
      <c r="E3" s="73">
        <f t="shared" ca="1" si="0"/>
        <v>45658</v>
      </c>
      <c r="F3" s="74">
        <f t="shared" ca="1" si="0"/>
        <v>45658</v>
      </c>
      <c r="G3" s="75">
        <f t="shared" ca="1" si="0"/>
        <v>45658</v>
      </c>
      <c r="H3" s="76">
        <f t="shared" ca="1" si="0"/>
        <v>45658</v>
      </c>
      <c r="I3" s="77">
        <f t="shared" ca="1" si="0"/>
        <v>45658</v>
      </c>
      <c r="K3" s="69"/>
    </row>
    <row r="4" spans="1:11">
      <c r="A4" s="69">
        <f ca="1">EDATE(A3,1)</f>
        <v>45689</v>
      </c>
      <c r="B4" s="70">
        <f t="shared" ref="B4:I14" ca="1" si="1">$A4</f>
        <v>45689</v>
      </c>
      <c r="C4" s="71">
        <f t="shared" ca="1" si="1"/>
        <v>45689</v>
      </c>
      <c r="D4" s="72">
        <f t="shared" ca="1" si="1"/>
        <v>45689</v>
      </c>
      <c r="E4" s="73">
        <f t="shared" ca="1" si="1"/>
        <v>45689</v>
      </c>
      <c r="F4" s="74">
        <f t="shared" ca="1" si="1"/>
        <v>45689</v>
      </c>
      <c r="G4" s="75">
        <f t="shared" ca="1" si="1"/>
        <v>45689</v>
      </c>
      <c r="H4" s="76">
        <f t="shared" ca="1" si="1"/>
        <v>45689</v>
      </c>
      <c r="I4" s="77">
        <f t="shared" ca="1" si="1"/>
        <v>45689</v>
      </c>
      <c r="K4" s="69"/>
    </row>
    <row r="5" spans="1:11">
      <c r="A5" s="69">
        <f t="shared" ref="A5:A14" ca="1" si="2">EDATE(A4,1)</f>
        <v>45717</v>
      </c>
      <c r="B5" s="70">
        <f t="shared" ca="1" si="1"/>
        <v>45717</v>
      </c>
      <c r="C5" s="71">
        <f t="shared" ca="1" si="1"/>
        <v>45717</v>
      </c>
      <c r="D5" s="72">
        <f t="shared" ca="1" si="1"/>
        <v>45717</v>
      </c>
      <c r="E5" s="73">
        <f t="shared" ca="1" si="1"/>
        <v>45717</v>
      </c>
      <c r="F5" s="74">
        <f t="shared" ca="1" si="1"/>
        <v>45717</v>
      </c>
      <c r="G5" s="75">
        <f t="shared" ca="1" si="1"/>
        <v>45717</v>
      </c>
      <c r="H5" s="76">
        <f t="shared" ca="1" si="1"/>
        <v>45717</v>
      </c>
      <c r="I5" s="77">
        <f t="shared" ca="1" si="1"/>
        <v>45717</v>
      </c>
      <c r="K5" s="69"/>
    </row>
    <row r="6" spans="1:11">
      <c r="A6" s="69">
        <f t="shared" ca="1" si="2"/>
        <v>45748</v>
      </c>
      <c r="B6" s="70">
        <f t="shared" ca="1" si="1"/>
        <v>45748</v>
      </c>
      <c r="C6" s="71">
        <f t="shared" ca="1" si="1"/>
        <v>45748</v>
      </c>
      <c r="D6" s="72">
        <f t="shared" ca="1" si="1"/>
        <v>45748</v>
      </c>
      <c r="E6" s="73">
        <f t="shared" ca="1" si="1"/>
        <v>45748</v>
      </c>
      <c r="F6" s="74">
        <f t="shared" ca="1" si="1"/>
        <v>45748</v>
      </c>
      <c r="G6" s="75">
        <f t="shared" ca="1" si="1"/>
        <v>45748</v>
      </c>
      <c r="H6" s="76">
        <f t="shared" ca="1" si="1"/>
        <v>45748</v>
      </c>
      <c r="I6" s="77">
        <f t="shared" ca="1" si="1"/>
        <v>45748</v>
      </c>
      <c r="K6" s="69"/>
    </row>
    <row r="7" spans="1:11">
      <c r="A7" s="69">
        <f t="shared" ca="1" si="2"/>
        <v>45778</v>
      </c>
      <c r="B7" s="70">
        <f t="shared" ca="1" si="1"/>
        <v>45778</v>
      </c>
      <c r="C7" s="71">
        <f t="shared" ca="1" si="1"/>
        <v>45778</v>
      </c>
      <c r="D7" s="72">
        <f t="shared" ca="1" si="1"/>
        <v>45778</v>
      </c>
      <c r="E7" s="73">
        <f t="shared" ca="1" si="1"/>
        <v>45778</v>
      </c>
      <c r="F7" s="74">
        <f t="shared" ca="1" si="1"/>
        <v>45778</v>
      </c>
      <c r="G7" s="75">
        <f t="shared" ca="1" si="1"/>
        <v>45778</v>
      </c>
      <c r="H7" s="76">
        <f t="shared" ca="1" si="1"/>
        <v>45778</v>
      </c>
      <c r="I7" s="77">
        <f t="shared" ca="1" si="1"/>
        <v>45778</v>
      </c>
      <c r="K7" s="69"/>
    </row>
    <row r="8" spans="1:11">
      <c r="A8" s="69">
        <f t="shared" ca="1" si="2"/>
        <v>45809</v>
      </c>
      <c r="B8" s="70">
        <f t="shared" ca="1" si="1"/>
        <v>45809</v>
      </c>
      <c r="C8" s="71">
        <f t="shared" ca="1" si="1"/>
        <v>45809</v>
      </c>
      <c r="D8" s="72">
        <f t="shared" ca="1" si="1"/>
        <v>45809</v>
      </c>
      <c r="E8" s="73">
        <f t="shared" ca="1" si="1"/>
        <v>45809</v>
      </c>
      <c r="F8" s="74">
        <f t="shared" ca="1" si="1"/>
        <v>45809</v>
      </c>
      <c r="G8" s="75">
        <f t="shared" ca="1" si="1"/>
        <v>45809</v>
      </c>
      <c r="H8" s="76">
        <f t="shared" ca="1" si="1"/>
        <v>45809</v>
      </c>
      <c r="I8" s="77">
        <f t="shared" ca="1" si="1"/>
        <v>45809</v>
      </c>
      <c r="K8" s="69"/>
    </row>
    <row r="9" spans="1:11">
      <c r="A9" s="69">
        <f t="shared" ca="1" si="2"/>
        <v>45839</v>
      </c>
      <c r="B9" s="70">
        <f t="shared" ca="1" si="1"/>
        <v>45839</v>
      </c>
      <c r="C9" s="71">
        <f t="shared" ca="1" si="1"/>
        <v>45839</v>
      </c>
      <c r="D9" s="72">
        <f t="shared" ca="1" si="1"/>
        <v>45839</v>
      </c>
      <c r="E9" s="73">
        <f t="shared" ca="1" si="1"/>
        <v>45839</v>
      </c>
      <c r="F9" s="74">
        <f t="shared" ca="1" si="1"/>
        <v>45839</v>
      </c>
      <c r="G9" s="75">
        <f t="shared" ca="1" si="1"/>
        <v>45839</v>
      </c>
      <c r="H9" s="76">
        <f t="shared" ca="1" si="1"/>
        <v>45839</v>
      </c>
      <c r="I9" s="77">
        <f t="shared" ca="1" si="1"/>
        <v>45839</v>
      </c>
      <c r="K9" s="69"/>
    </row>
    <row r="10" spans="1:11">
      <c r="A10" s="69">
        <f t="shared" ca="1" si="2"/>
        <v>45870</v>
      </c>
      <c r="B10" s="70">
        <f t="shared" ca="1" si="1"/>
        <v>45870</v>
      </c>
      <c r="C10" s="71">
        <f t="shared" ca="1" si="1"/>
        <v>45870</v>
      </c>
      <c r="D10" s="72">
        <f t="shared" ca="1" si="1"/>
        <v>45870</v>
      </c>
      <c r="E10" s="73">
        <f t="shared" ca="1" si="1"/>
        <v>45870</v>
      </c>
      <c r="F10" s="74">
        <f t="shared" ca="1" si="1"/>
        <v>45870</v>
      </c>
      <c r="G10" s="75">
        <f t="shared" ca="1" si="1"/>
        <v>45870</v>
      </c>
      <c r="H10" s="76">
        <f t="shared" ca="1" si="1"/>
        <v>45870</v>
      </c>
      <c r="I10" s="77">
        <f t="shared" ca="1" si="1"/>
        <v>45870</v>
      </c>
      <c r="K10" s="69"/>
    </row>
    <row r="11" spans="1:11">
      <c r="A11" s="69">
        <f t="shared" ca="1" si="2"/>
        <v>45901</v>
      </c>
      <c r="B11" s="70">
        <f t="shared" ca="1" si="1"/>
        <v>45901</v>
      </c>
      <c r="C11" s="71">
        <f t="shared" ca="1" si="1"/>
        <v>45901</v>
      </c>
      <c r="D11" s="72">
        <f t="shared" ca="1" si="1"/>
        <v>45901</v>
      </c>
      <c r="E11" s="73">
        <f t="shared" ca="1" si="1"/>
        <v>45901</v>
      </c>
      <c r="F11" s="74">
        <f t="shared" ca="1" si="1"/>
        <v>45901</v>
      </c>
      <c r="G11" s="75">
        <f t="shared" ca="1" si="1"/>
        <v>45901</v>
      </c>
      <c r="H11" s="76">
        <f t="shared" ca="1" si="1"/>
        <v>45901</v>
      </c>
      <c r="I11" s="77">
        <f t="shared" ca="1" si="1"/>
        <v>45901</v>
      </c>
      <c r="K11" s="69"/>
    </row>
    <row r="12" spans="1:11">
      <c r="A12" s="69">
        <f t="shared" ca="1" si="2"/>
        <v>45931</v>
      </c>
      <c r="B12" s="70">
        <f t="shared" ca="1" si="1"/>
        <v>45931</v>
      </c>
      <c r="C12" s="71">
        <f t="shared" ca="1" si="1"/>
        <v>45931</v>
      </c>
      <c r="D12" s="72">
        <f t="shared" ca="1" si="1"/>
        <v>45931</v>
      </c>
      <c r="E12" s="73">
        <f t="shared" ca="1" si="1"/>
        <v>45931</v>
      </c>
      <c r="F12" s="74">
        <f t="shared" ca="1" si="1"/>
        <v>45931</v>
      </c>
      <c r="G12" s="75">
        <f t="shared" ca="1" si="1"/>
        <v>45931</v>
      </c>
      <c r="H12" s="76">
        <f t="shared" ca="1" si="1"/>
        <v>45931</v>
      </c>
      <c r="I12" s="77">
        <f t="shared" ca="1" si="1"/>
        <v>45931</v>
      </c>
      <c r="K12" s="69"/>
    </row>
    <row r="13" spans="1:11">
      <c r="A13" s="69">
        <f t="shared" ca="1" si="2"/>
        <v>45962</v>
      </c>
      <c r="B13" s="70">
        <f t="shared" ca="1" si="1"/>
        <v>45962</v>
      </c>
      <c r="C13" s="71">
        <f t="shared" ca="1" si="1"/>
        <v>45962</v>
      </c>
      <c r="D13" s="72">
        <f t="shared" ca="1" si="1"/>
        <v>45962</v>
      </c>
      <c r="E13" s="73">
        <f t="shared" ca="1" si="1"/>
        <v>45962</v>
      </c>
      <c r="F13" s="74">
        <f t="shared" ca="1" si="1"/>
        <v>45962</v>
      </c>
      <c r="G13" s="75">
        <f t="shared" ca="1" si="1"/>
        <v>45962</v>
      </c>
      <c r="H13" s="76">
        <f t="shared" ca="1" si="1"/>
        <v>45962</v>
      </c>
      <c r="I13" s="77">
        <f t="shared" ca="1" si="1"/>
        <v>45962</v>
      </c>
      <c r="K13" s="69"/>
    </row>
    <row r="14" spans="1:11">
      <c r="A14" s="69">
        <f t="shared" ca="1" si="2"/>
        <v>45992</v>
      </c>
      <c r="B14" s="70">
        <f t="shared" ca="1" si="1"/>
        <v>45992</v>
      </c>
      <c r="C14" s="71">
        <f t="shared" ca="1" si="1"/>
        <v>45992</v>
      </c>
      <c r="D14" s="72">
        <f t="shared" ca="1" si="1"/>
        <v>45992</v>
      </c>
      <c r="E14" s="73">
        <f t="shared" ca="1" si="1"/>
        <v>45992</v>
      </c>
      <c r="F14" s="74">
        <f t="shared" ca="1" si="1"/>
        <v>45992</v>
      </c>
      <c r="G14" s="75">
        <f t="shared" ca="1" si="1"/>
        <v>45992</v>
      </c>
      <c r="H14" s="76">
        <f t="shared" ca="1" si="1"/>
        <v>45992</v>
      </c>
      <c r="I14" s="77">
        <f t="shared" ca="1" si="1"/>
        <v>45992</v>
      </c>
      <c r="K14" s="69"/>
    </row>
    <row r="18" spans="1:9">
      <c r="A18" s="67" t="s">
        <v>181</v>
      </c>
      <c r="B18" s="68" t="s">
        <v>198</v>
      </c>
      <c r="C18" s="68" t="s">
        <v>199</v>
      </c>
      <c r="D18" s="68" t="s">
        <v>200</v>
      </c>
      <c r="E18" s="68" t="s">
        <v>201</v>
      </c>
      <c r="F18" s="68" t="s">
        <v>202</v>
      </c>
      <c r="G18" s="68" t="s">
        <v>203</v>
      </c>
      <c r="H18" s="68" t="s">
        <v>204</v>
      </c>
    </row>
    <row r="19" spans="1:9">
      <c r="A19" s="69">
        <f ca="1">DATE(YEAR(TODAY()),1,1)</f>
        <v>45658</v>
      </c>
      <c r="B19" s="78">
        <f t="shared" ref="B19:D30" ca="1" si="3">$A3</f>
        <v>45658</v>
      </c>
      <c r="C19" s="79">
        <f t="shared" ca="1" si="3"/>
        <v>45658</v>
      </c>
      <c r="D19" s="80">
        <f t="shared" ca="1" si="3"/>
        <v>45658</v>
      </c>
      <c r="E19" s="81">
        <f ca="1">$A19</f>
        <v>45658</v>
      </c>
      <c r="F19" s="82">
        <f ca="1">$A19</f>
        <v>45658</v>
      </c>
      <c r="G19" s="83">
        <f ca="1">$A19</f>
        <v>45658</v>
      </c>
      <c r="H19" s="84">
        <f ca="1">$A19</f>
        <v>45658</v>
      </c>
      <c r="I19" s="70"/>
    </row>
    <row r="20" spans="1:9">
      <c r="A20" s="69">
        <f ca="1">EDATE(A19,1)</f>
        <v>45689</v>
      </c>
      <c r="B20" s="78">
        <f t="shared" ca="1" si="3"/>
        <v>45689</v>
      </c>
      <c r="C20" s="79">
        <f t="shared" ca="1" si="3"/>
        <v>45689</v>
      </c>
      <c r="D20" s="80">
        <f t="shared" ca="1" si="3"/>
        <v>45689</v>
      </c>
      <c r="E20" s="81">
        <f t="shared" ref="E20:H30" ca="1" si="4">$A20</f>
        <v>45689</v>
      </c>
      <c r="F20" s="82">
        <f t="shared" ca="1" si="4"/>
        <v>45689</v>
      </c>
      <c r="G20" s="83">
        <f t="shared" ca="1" si="4"/>
        <v>45689</v>
      </c>
      <c r="H20" s="84">
        <f t="shared" ca="1" si="4"/>
        <v>45689</v>
      </c>
      <c r="I20" s="70"/>
    </row>
    <row r="21" spans="1:9">
      <c r="A21" s="69">
        <f t="shared" ref="A21:A30" ca="1" si="5">EDATE(A20,1)</f>
        <v>45717</v>
      </c>
      <c r="B21" s="78">
        <f t="shared" ca="1" si="3"/>
        <v>45717</v>
      </c>
      <c r="C21" s="79">
        <f t="shared" ca="1" si="3"/>
        <v>45717</v>
      </c>
      <c r="D21" s="80">
        <f t="shared" ca="1" si="3"/>
        <v>45717</v>
      </c>
      <c r="E21" s="81">
        <f t="shared" ca="1" si="4"/>
        <v>45717</v>
      </c>
      <c r="F21" s="82">
        <f t="shared" ca="1" si="4"/>
        <v>45717</v>
      </c>
      <c r="G21" s="83">
        <f t="shared" ca="1" si="4"/>
        <v>45717</v>
      </c>
      <c r="H21" s="84">
        <f t="shared" ca="1" si="4"/>
        <v>45717</v>
      </c>
      <c r="I21" s="70"/>
    </row>
    <row r="22" spans="1:9">
      <c r="A22" s="69">
        <f t="shared" ca="1" si="5"/>
        <v>45748</v>
      </c>
      <c r="B22" s="78">
        <f t="shared" ca="1" si="3"/>
        <v>45748</v>
      </c>
      <c r="C22" s="79">
        <f t="shared" ca="1" si="3"/>
        <v>45748</v>
      </c>
      <c r="D22" s="80">
        <f t="shared" ca="1" si="3"/>
        <v>45748</v>
      </c>
      <c r="E22" s="81">
        <f t="shared" ca="1" si="4"/>
        <v>45748</v>
      </c>
      <c r="F22" s="82">
        <f t="shared" ca="1" si="4"/>
        <v>45748</v>
      </c>
      <c r="G22" s="83">
        <f t="shared" ca="1" si="4"/>
        <v>45748</v>
      </c>
      <c r="H22" s="84">
        <f t="shared" ca="1" si="4"/>
        <v>45748</v>
      </c>
      <c r="I22" s="70"/>
    </row>
    <row r="23" spans="1:9">
      <c r="A23" s="69">
        <f t="shared" ca="1" si="5"/>
        <v>45778</v>
      </c>
      <c r="B23" s="78">
        <f t="shared" ca="1" si="3"/>
        <v>45778</v>
      </c>
      <c r="C23" s="79">
        <f t="shared" ca="1" si="3"/>
        <v>45778</v>
      </c>
      <c r="D23" s="80">
        <f t="shared" ca="1" si="3"/>
        <v>45778</v>
      </c>
      <c r="E23" s="81">
        <f t="shared" ca="1" si="4"/>
        <v>45778</v>
      </c>
      <c r="F23" s="82">
        <f t="shared" ca="1" si="4"/>
        <v>45778</v>
      </c>
      <c r="G23" s="83">
        <f t="shared" ca="1" si="4"/>
        <v>45778</v>
      </c>
      <c r="H23" s="84">
        <f t="shared" ca="1" si="4"/>
        <v>45778</v>
      </c>
      <c r="I23" s="70"/>
    </row>
    <row r="24" spans="1:9">
      <c r="A24" s="69">
        <f t="shared" ca="1" si="5"/>
        <v>45809</v>
      </c>
      <c r="B24" s="78">
        <f t="shared" ca="1" si="3"/>
        <v>45809</v>
      </c>
      <c r="C24" s="79">
        <f t="shared" ca="1" si="3"/>
        <v>45809</v>
      </c>
      <c r="D24" s="80">
        <f t="shared" ca="1" si="3"/>
        <v>45809</v>
      </c>
      <c r="E24" s="81">
        <f t="shared" ca="1" si="4"/>
        <v>45809</v>
      </c>
      <c r="F24" s="82">
        <f t="shared" ca="1" si="4"/>
        <v>45809</v>
      </c>
      <c r="G24" s="83">
        <f t="shared" ca="1" si="4"/>
        <v>45809</v>
      </c>
      <c r="H24" s="84">
        <f t="shared" ca="1" si="4"/>
        <v>45809</v>
      </c>
      <c r="I24" s="70"/>
    </row>
    <row r="25" spans="1:9">
      <c r="A25" s="69">
        <f t="shared" ca="1" si="5"/>
        <v>45839</v>
      </c>
      <c r="B25" s="78">
        <f t="shared" ca="1" si="3"/>
        <v>45839</v>
      </c>
      <c r="C25" s="79">
        <f t="shared" ca="1" si="3"/>
        <v>45839</v>
      </c>
      <c r="D25" s="80">
        <f t="shared" ca="1" si="3"/>
        <v>45839</v>
      </c>
      <c r="E25" s="81">
        <f t="shared" ca="1" si="4"/>
        <v>45839</v>
      </c>
      <c r="F25" s="82">
        <f t="shared" ca="1" si="4"/>
        <v>45839</v>
      </c>
      <c r="G25" s="83">
        <f t="shared" ca="1" si="4"/>
        <v>45839</v>
      </c>
      <c r="H25" s="84">
        <f t="shared" ca="1" si="4"/>
        <v>45839</v>
      </c>
      <c r="I25" s="70"/>
    </row>
    <row r="26" spans="1:9">
      <c r="A26" s="69">
        <f t="shared" ca="1" si="5"/>
        <v>45870</v>
      </c>
      <c r="B26" s="78">
        <f t="shared" ca="1" si="3"/>
        <v>45870</v>
      </c>
      <c r="C26" s="79">
        <f t="shared" ca="1" si="3"/>
        <v>45870</v>
      </c>
      <c r="D26" s="80">
        <f t="shared" ca="1" si="3"/>
        <v>45870</v>
      </c>
      <c r="E26" s="81">
        <f t="shared" ca="1" si="4"/>
        <v>45870</v>
      </c>
      <c r="F26" s="82">
        <f t="shared" ca="1" si="4"/>
        <v>45870</v>
      </c>
      <c r="G26" s="83">
        <f t="shared" ca="1" si="4"/>
        <v>45870</v>
      </c>
      <c r="H26" s="84">
        <f t="shared" ca="1" si="4"/>
        <v>45870</v>
      </c>
      <c r="I26" s="70"/>
    </row>
    <row r="27" spans="1:9">
      <c r="A27" s="69">
        <f t="shared" ca="1" si="5"/>
        <v>45901</v>
      </c>
      <c r="B27" s="78">
        <f t="shared" ca="1" si="3"/>
        <v>45901</v>
      </c>
      <c r="C27" s="79">
        <f t="shared" ca="1" si="3"/>
        <v>45901</v>
      </c>
      <c r="D27" s="80">
        <f t="shared" ca="1" si="3"/>
        <v>45901</v>
      </c>
      <c r="E27" s="81">
        <f t="shared" ca="1" si="4"/>
        <v>45901</v>
      </c>
      <c r="F27" s="82">
        <f t="shared" ca="1" si="4"/>
        <v>45901</v>
      </c>
      <c r="G27" s="83">
        <f t="shared" ca="1" si="4"/>
        <v>45901</v>
      </c>
      <c r="H27" s="84">
        <f t="shared" ca="1" si="4"/>
        <v>45901</v>
      </c>
      <c r="I27" s="70"/>
    </row>
    <row r="28" spans="1:9">
      <c r="A28" s="69">
        <f t="shared" ca="1" si="5"/>
        <v>45931</v>
      </c>
      <c r="B28" s="78">
        <f t="shared" ca="1" si="3"/>
        <v>45931</v>
      </c>
      <c r="C28" s="79">
        <f t="shared" ca="1" si="3"/>
        <v>45931</v>
      </c>
      <c r="D28" s="80">
        <f t="shared" ca="1" si="3"/>
        <v>45931</v>
      </c>
      <c r="E28" s="81">
        <f t="shared" ca="1" si="4"/>
        <v>45931</v>
      </c>
      <c r="F28" s="82">
        <f t="shared" ca="1" si="4"/>
        <v>45931</v>
      </c>
      <c r="G28" s="83">
        <f t="shared" ca="1" si="4"/>
        <v>45931</v>
      </c>
      <c r="H28" s="84">
        <f t="shared" ca="1" si="4"/>
        <v>45931</v>
      </c>
      <c r="I28" s="70"/>
    </row>
    <row r="29" spans="1:9">
      <c r="A29" s="69">
        <f t="shared" ca="1" si="5"/>
        <v>45962</v>
      </c>
      <c r="B29" s="78">
        <f t="shared" ca="1" si="3"/>
        <v>45962</v>
      </c>
      <c r="C29" s="79">
        <f t="shared" ca="1" si="3"/>
        <v>45962</v>
      </c>
      <c r="D29" s="80">
        <f t="shared" ca="1" si="3"/>
        <v>45962</v>
      </c>
      <c r="E29" s="81">
        <f t="shared" ca="1" si="4"/>
        <v>45962</v>
      </c>
      <c r="F29" s="82">
        <f t="shared" ca="1" si="4"/>
        <v>45962</v>
      </c>
      <c r="G29" s="83">
        <f t="shared" ca="1" si="4"/>
        <v>45962</v>
      </c>
      <c r="H29" s="84">
        <f t="shared" ca="1" si="4"/>
        <v>45962</v>
      </c>
      <c r="I29" s="70"/>
    </row>
    <row r="30" spans="1:9">
      <c r="A30" s="69">
        <f t="shared" ca="1" si="5"/>
        <v>45992</v>
      </c>
      <c r="B30" s="78">
        <f t="shared" ca="1" si="3"/>
        <v>45992</v>
      </c>
      <c r="C30" s="79">
        <f t="shared" ca="1" si="3"/>
        <v>45992</v>
      </c>
      <c r="D30" s="80">
        <f t="shared" ca="1" si="3"/>
        <v>45992</v>
      </c>
      <c r="E30" s="81">
        <f t="shared" ca="1" si="4"/>
        <v>45992</v>
      </c>
      <c r="F30" s="82">
        <f t="shared" ca="1" si="4"/>
        <v>45992</v>
      </c>
      <c r="G30" s="83">
        <f t="shared" ca="1" si="4"/>
        <v>45992</v>
      </c>
      <c r="H30" s="84">
        <f t="shared" ca="1" si="4"/>
        <v>45992</v>
      </c>
      <c r="I30" s="70"/>
    </row>
    <row r="34" spans="1:9">
      <c r="A34" s="67" t="s">
        <v>181</v>
      </c>
      <c r="B34" s="68" t="s">
        <v>205</v>
      </c>
      <c r="C34" s="68" t="s">
        <v>206</v>
      </c>
      <c r="D34" s="68" t="s">
        <v>207</v>
      </c>
      <c r="E34" s="68" t="s">
        <v>208</v>
      </c>
      <c r="F34" s="68" t="s">
        <v>209</v>
      </c>
      <c r="G34" s="68" t="s">
        <v>210</v>
      </c>
      <c r="H34" s="68" t="s">
        <v>211</v>
      </c>
    </row>
    <row r="35" spans="1:9">
      <c r="A35" s="69">
        <f ca="1">DATE(YEAR(TODAY()),1,1)</f>
        <v>45658</v>
      </c>
      <c r="B35" s="85">
        <f t="shared" ref="B35:H46" ca="1" si="6">$A19</f>
        <v>45658</v>
      </c>
      <c r="C35" s="86">
        <f t="shared" ca="1" si="6"/>
        <v>45658</v>
      </c>
      <c r="D35" s="87">
        <f t="shared" ca="1" si="6"/>
        <v>45658</v>
      </c>
      <c r="E35" s="88">
        <f t="shared" ca="1" si="6"/>
        <v>45658</v>
      </c>
      <c r="F35" s="89">
        <f t="shared" ca="1" si="6"/>
        <v>45658</v>
      </c>
      <c r="G35" s="90">
        <f t="shared" ca="1" si="6"/>
        <v>45658</v>
      </c>
      <c r="H35" s="91">
        <f t="shared" ca="1" si="6"/>
        <v>45658</v>
      </c>
      <c r="I35" s="78"/>
    </row>
    <row r="36" spans="1:9">
      <c r="A36" s="69">
        <f ca="1">EDATE(A35,1)</f>
        <v>45689</v>
      </c>
      <c r="B36" s="85">
        <f t="shared" ca="1" si="6"/>
        <v>45689</v>
      </c>
      <c r="C36" s="86">
        <f t="shared" ca="1" si="6"/>
        <v>45689</v>
      </c>
      <c r="D36" s="87">
        <f t="shared" ca="1" si="6"/>
        <v>45689</v>
      </c>
      <c r="E36" s="88">
        <f t="shared" ca="1" si="6"/>
        <v>45689</v>
      </c>
      <c r="F36" s="89">
        <f t="shared" ca="1" si="6"/>
        <v>45689</v>
      </c>
      <c r="G36" s="90">
        <f t="shared" ca="1" si="6"/>
        <v>45689</v>
      </c>
      <c r="H36" s="91">
        <f t="shared" ca="1" si="6"/>
        <v>45689</v>
      </c>
      <c r="I36" s="78"/>
    </row>
    <row r="37" spans="1:9">
      <c r="A37" s="69">
        <f t="shared" ref="A37:A46" ca="1" si="7">EDATE(A36,1)</f>
        <v>45717</v>
      </c>
      <c r="B37" s="85">
        <f t="shared" ca="1" si="6"/>
        <v>45717</v>
      </c>
      <c r="C37" s="86">
        <f t="shared" ca="1" si="6"/>
        <v>45717</v>
      </c>
      <c r="D37" s="87">
        <f t="shared" ca="1" si="6"/>
        <v>45717</v>
      </c>
      <c r="E37" s="88">
        <f t="shared" ca="1" si="6"/>
        <v>45717</v>
      </c>
      <c r="F37" s="89">
        <f t="shared" ca="1" si="6"/>
        <v>45717</v>
      </c>
      <c r="G37" s="90">
        <f t="shared" ca="1" si="6"/>
        <v>45717</v>
      </c>
      <c r="H37" s="91">
        <f t="shared" ca="1" si="6"/>
        <v>45717</v>
      </c>
      <c r="I37" s="78"/>
    </row>
    <row r="38" spans="1:9">
      <c r="A38" s="69">
        <f t="shared" ca="1" si="7"/>
        <v>45748</v>
      </c>
      <c r="B38" s="85">
        <f t="shared" ca="1" si="6"/>
        <v>45748</v>
      </c>
      <c r="C38" s="86">
        <f t="shared" ca="1" si="6"/>
        <v>45748</v>
      </c>
      <c r="D38" s="87">
        <f t="shared" ca="1" si="6"/>
        <v>45748</v>
      </c>
      <c r="E38" s="88">
        <f t="shared" ca="1" si="6"/>
        <v>45748</v>
      </c>
      <c r="F38" s="89">
        <f t="shared" ca="1" si="6"/>
        <v>45748</v>
      </c>
      <c r="G38" s="90">
        <f t="shared" ca="1" si="6"/>
        <v>45748</v>
      </c>
      <c r="H38" s="91">
        <f t="shared" ca="1" si="6"/>
        <v>45748</v>
      </c>
      <c r="I38" s="78"/>
    </row>
    <row r="39" spans="1:9">
      <c r="A39" s="69">
        <f t="shared" ca="1" si="7"/>
        <v>45778</v>
      </c>
      <c r="B39" s="85">
        <f t="shared" ca="1" si="6"/>
        <v>45778</v>
      </c>
      <c r="C39" s="86">
        <f t="shared" ca="1" si="6"/>
        <v>45778</v>
      </c>
      <c r="D39" s="87">
        <f t="shared" ca="1" si="6"/>
        <v>45778</v>
      </c>
      <c r="E39" s="88">
        <f t="shared" ca="1" si="6"/>
        <v>45778</v>
      </c>
      <c r="F39" s="89">
        <f t="shared" ca="1" si="6"/>
        <v>45778</v>
      </c>
      <c r="G39" s="90">
        <f t="shared" ca="1" si="6"/>
        <v>45778</v>
      </c>
      <c r="H39" s="91">
        <f t="shared" ca="1" si="6"/>
        <v>45778</v>
      </c>
      <c r="I39" s="78"/>
    </row>
    <row r="40" spans="1:9">
      <c r="A40" s="69">
        <f t="shared" ca="1" si="7"/>
        <v>45809</v>
      </c>
      <c r="B40" s="85">
        <f t="shared" ca="1" si="6"/>
        <v>45809</v>
      </c>
      <c r="C40" s="86">
        <f t="shared" ca="1" si="6"/>
        <v>45809</v>
      </c>
      <c r="D40" s="87">
        <f t="shared" ca="1" si="6"/>
        <v>45809</v>
      </c>
      <c r="E40" s="88">
        <f t="shared" ca="1" si="6"/>
        <v>45809</v>
      </c>
      <c r="F40" s="89">
        <f t="shared" ca="1" si="6"/>
        <v>45809</v>
      </c>
      <c r="G40" s="90">
        <f t="shared" ca="1" si="6"/>
        <v>45809</v>
      </c>
      <c r="H40" s="91">
        <f t="shared" ca="1" si="6"/>
        <v>45809</v>
      </c>
      <c r="I40" s="78"/>
    </row>
    <row r="41" spans="1:9">
      <c r="A41" s="69">
        <f t="shared" ca="1" si="7"/>
        <v>45839</v>
      </c>
      <c r="B41" s="85">
        <f t="shared" ca="1" si="6"/>
        <v>45839</v>
      </c>
      <c r="C41" s="86">
        <f t="shared" ca="1" si="6"/>
        <v>45839</v>
      </c>
      <c r="D41" s="87">
        <f t="shared" ca="1" si="6"/>
        <v>45839</v>
      </c>
      <c r="E41" s="88">
        <f t="shared" ca="1" si="6"/>
        <v>45839</v>
      </c>
      <c r="F41" s="89">
        <f t="shared" ca="1" si="6"/>
        <v>45839</v>
      </c>
      <c r="G41" s="90">
        <f t="shared" ca="1" si="6"/>
        <v>45839</v>
      </c>
      <c r="H41" s="91">
        <f t="shared" ca="1" si="6"/>
        <v>45839</v>
      </c>
      <c r="I41" s="78"/>
    </row>
    <row r="42" spans="1:9">
      <c r="A42" s="69">
        <f t="shared" ca="1" si="7"/>
        <v>45870</v>
      </c>
      <c r="B42" s="85">
        <f t="shared" ca="1" si="6"/>
        <v>45870</v>
      </c>
      <c r="C42" s="86">
        <f t="shared" ca="1" si="6"/>
        <v>45870</v>
      </c>
      <c r="D42" s="87">
        <f t="shared" ca="1" si="6"/>
        <v>45870</v>
      </c>
      <c r="E42" s="88">
        <f t="shared" ca="1" si="6"/>
        <v>45870</v>
      </c>
      <c r="F42" s="89">
        <f t="shared" ca="1" si="6"/>
        <v>45870</v>
      </c>
      <c r="G42" s="90">
        <f t="shared" ca="1" si="6"/>
        <v>45870</v>
      </c>
      <c r="H42" s="91">
        <f t="shared" ca="1" si="6"/>
        <v>45870</v>
      </c>
      <c r="I42" s="78"/>
    </row>
    <row r="43" spans="1:9">
      <c r="A43" s="69">
        <f t="shared" ca="1" si="7"/>
        <v>45901</v>
      </c>
      <c r="B43" s="85">
        <f t="shared" ca="1" si="6"/>
        <v>45901</v>
      </c>
      <c r="C43" s="86">
        <f t="shared" ca="1" si="6"/>
        <v>45901</v>
      </c>
      <c r="D43" s="87">
        <f t="shared" ca="1" si="6"/>
        <v>45901</v>
      </c>
      <c r="E43" s="88">
        <f t="shared" ca="1" si="6"/>
        <v>45901</v>
      </c>
      <c r="F43" s="89">
        <f t="shared" ca="1" si="6"/>
        <v>45901</v>
      </c>
      <c r="G43" s="90">
        <f t="shared" ca="1" si="6"/>
        <v>45901</v>
      </c>
      <c r="H43" s="91">
        <f t="shared" ca="1" si="6"/>
        <v>45901</v>
      </c>
      <c r="I43" s="78"/>
    </row>
    <row r="44" spans="1:9">
      <c r="A44" s="69">
        <f t="shared" ca="1" si="7"/>
        <v>45931</v>
      </c>
      <c r="B44" s="85">
        <f t="shared" ca="1" si="6"/>
        <v>45931</v>
      </c>
      <c r="C44" s="86">
        <f t="shared" ca="1" si="6"/>
        <v>45931</v>
      </c>
      <c r="D44" s="87">
        <f t="shared" ca="1" si="6"/>
        <v>45931</v>
      </c>
      <c r="E44" s="88">
        <f t="shared" ca="1" si="6"/>
        <v>45931</v>
      </c>
      <c r="F44" s="89">
        <f t="shared" ca="1" si="6"/>
        <v>45931</v>
      </c>
      <c r="G44" s="90">
        <f t="shared" ca="1" si="6"/>
        <v>45931</v>
      </c>
      <c r="H44" s="91">
        <f t="shared" ca="1" si="6"/>
        <v>45931</v>
      </c>
      <c r="I44" s="78"/>
    </row>
    <row r="45" spans="1:9">
      <c r="A45" s="69">
        <f t="shared" ca="1" si="7"/>
        <v>45962</v>
      </c>
      <c r="B45" s="85">
        <f t="shared" ca="1" si="6"/>
        <v>45962</v>
      </c>
      <c r="C45" s="86">
        <f t="shared" ca="1" si="6"/>
        <v>45962</v>
      </c>
      <c r="D45" s="87">
        <f t="shared" ca="1" si="6"/>
        <v>45962</v>
      </c>
      <c r="E45" s="88">
        <f t="shared" ca="1" si="6"/>
        <v>45962</v>
      </c>
      <c r="F45" s="89">
        <f t="shared" ca="1" si="6"/>
        <v>45962</v>
      </c>
      <c r="G45" s="90">
        <f t="shared" ca="1" si="6"/>
        <v>45962</v>
      </c>
      <c r="H45" s="91">
        <f t="shared" ca="1" si="6"/>
        <v>45962</v>
      </c>
      <c r="I45" s="78"/>
    </row>
    <row r="46" spans="1:9">
      <c r="A46" s="69">
        <f t="shared" ca="1" si="7"/>
        <v>45992</v>
      </c>
      <c r="B46" s="85">
        <f t="shared" ca="1" si="6"/>
        <v>45992</v>
      </c>
      <c r="C46" s="86">
        <f t="shared" ca="1" si="6"/>
        <v>45992</v>
      </c>
      <c r="D46" s="87">
        <f t="shared" ca="1" si="6"/>
        <v>45992</v>
      </c>
      <c r="E46" s="88">
        <f t="shared" ca="1" si="6"/>
        <v>45992</v>
      </c>
      <c r="F46" s="89">
        <f t="shared" ca="1" si="6"/>
        <v>45992</v>
      </c>
      <c r="G46" s="90">
        <f t="shared" ca="1" si="6"/>
        <v>45992</v>
      </c>
      <c r="H46" s="91">
        <f t="shared" ca="1" si="6"/>
        <v>45992</v>
      </c>
      <c r="I46" s="78"/>
    </row>
  </sheetData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48E98-C5EC-4206-A5D8-81489818737C}">
  <sheetPr codeName="Tabelle12"/>
  <dimension ref="A1:K55"/>
  <sheetViews>
    <sheetView workbookViewId="0"/>
  </sheetViews>
  <sheetFormatPr baseColWidth="10" defaultRowHeight="12.75"/>
  <cols>
    <col min="1" max="1" width="8.875" style="67" customWidth="1"/>
    <col min="2" max="2" width="16.125" style="67" customWidth="1"/>
    <col min="3" max="3" width="15.625" style="67" customWidth="1"/>
    <col min="4" max="4" width="16.5" style="67" customWidth="1"/>
    <col min="5" max="5" width="15.25" style="67" customWidth="1"/>
    <col min="6" max="6" width="17" style="67" customWidth="1"/>
    <col min="7" max="7" width="18.875" style="67" customWidth="1"/>
    <col min="8" max="8" width="21" style="67" customWidth="1"/>
    <col min="9" max="10" width="14.5" style="67" customWidth="1"/>
    <col min="11" max="16384" width="11" style="67"/>
  </cols>
  <sheetData>
    <row r="1" spans="1:11">
      <c r="A1" s="67" t="s">
        <v>181</v>
      </c>
      <c r="B1" s="68" t="s">
        <v>190</v>
      </c>
      <c r="C1" s="68" t="s">
        <v>212</v>
      </c>
      <c r="D1" s="68" t="s">
        <v>213</v>
      </c>
      <c r="E1" s="68" t="s">
        <v>214</v>
      </c>
      <c r="F1" s="68" t="s">
        <v>215</v>
      </c>
      <c r="G1" s="68" t="s">
        <v>216</v>
      </c>
      <c r="H1" s="68" t="s">
        <v>217</v>
      </c>
    </row>
    <row r="2" spans="1:11">
      <c r="A2" s="69">
        <f ca="1">DATE(YEAR(TODAY()),1,1)</f>
        <v>45658</v>
      </c>
      <c r="B2" s="70">
        <f t="shared" ref="B2:H13" ca="1" si="0">$A2</f>
        <v>45658</v>
      </c>
      <c r="C2" s="92">
        <f t="shared" ca="1" si="0"/>
        <v>45658</v>
      </c>
      <c r="D2" s="93">
        <f t="shared" ca="1" si="0"/>
        <v>45658</v>
      </c>
      <c r="E2" s="94">
        <f t="shared" ca="1" si="0"/>
        <v>45658</v>
      </c>
      <c r="F2" s="95">
        <f t="shared" ca="1" si="0"/>
        <v>45658</v>
      </c>
      <c r="G2" s="96">
        <f t="shared" ca="1" si="0"/>
        <v>45658</v>
      </c>
      <c r="H2" s="97">
        <f t="shared" ca="1" si="0"/>
        <v>45658</v>
      </c>
      <c r="I2" s="77"/>
      <c r="K2" s="69"/>
    </row>
    <row r="3" spans="1:11">
      <c r="A3" s="69">
        <f ca="1">EDATE(A2,1)</f>
        <v>45689</v>
      </c>
      <c r="B3" s="70">
        <f t="shared" ca="1" si="0"/>
        <v>45689</v>
      </c>
      <c r="C3" s="92">
        <f t="shared" ca="1" si="0"/>
        <v>45689</v>
      </c>
      <c r="D3" s="93">
        <f t="shared" ca="1" si="0"/>
        <v>45689</v>
      </c>
      <c r="E3" s="94">
        <f t="shared" ca="1" si="0"/>
        <v>45689</v>
      </c>
      <c r="F3" s="95">
        <f t="shared" ca="1" si="0"/>
        <v>45689</v>
      </c>
      <c r="G3" s="96">
        <f t="shared" ca="1" si="0"/>
        <v>45689</v>
      </c>
      <c r="H3" s="97">
        <f t="shared" ca="1" si="0"/>
        <v>45689</v>
      </c>
      <c r="I3" s="77"/>
      <c r="K3" s="69"/>
    </row>
    <row r="4" spans="1:11">
      <c r="A4" s="69">
        <f t="shared" ref="A4:A13" ca="1" si="1">EDATE(A3,1)</f>
        <v>45717</v>
      </c>
      <c r="B4" s="70">
        <f t="shared" ca="1" si="0"/>
        <v>45717</v>
      </c>
      <c r="C4" s="92">
        <f t="shared" ca="1" si="0"/>
        <v>45717</v>
      </c>
      <c r="D4" s="93">
        <f t="shared" ca="1" si="0"/>
        <v>45717</v>
      </c>
      <c r="E4" s="94">
        <f t="shared" ca="1" si="0"/>
        <v>45717</v>
      </c>
      <c r="F4" s="95">
        <f t="shared" ca="1" si="0"/>
        <v>45717</v>
      </c>
      <c r="G4" s="96">
        <f t="shared" ca="1" si="0"/>
        <v>45717</v>
      </c>
      <c r="H4" s="97">
        <f t="shared" ca="1" si="0"/>
        <v>45717</v>
      </c>
      <c r="I4" s="77"/>
      <c r="K4" s="69"/>
    </row>
    <row r="5" spans="1:11">
      <c r="A5" s="69">
        <f t="shared" ca="1" si="1"/>
        <v>45748</v>
      </c>
      <c r="B5" s="70">
        <f t="shared" ca="1" si="0"/>
        <v>45748</v>
      </c>
      <c r="C5" s="92">
        <f t="shared" ca="1" si="0"/>
        <v>45748</v>
      </c>
      <c r="D5" s="93">
        <f t="shared" ca="1" si="0"/>
        <v>45748</v>
      </c>
      <c r="E5" s="94">
        <f t="shared" ca="1" si="0"/>
        <v>45748</v>
      </c>
      <c r="F5" s="95">
        <f t="shared" ca="1" si="0"/>
        <v>45748</v>
      </c>
      <c r="G5" s="96">
        <f t="shared" ca="1" si="0"/>
        <v>45748</v>
      </c>
      <c r="H5" s="97">
        <f t="shared" ca="1" si="0"/>
        <v>45748</v>
      </c>
      <c r="I5" s="77"/>
      <c r="K5" s="69"/>
    </row>
    <row r="6" spans="1:11">
      <c r="A6" s="69">
        <f t="shared" ca="1" si="1"/>
        <v>45778</v>
      </c>
      <c r="B6" s="70">
        <f t="shared" ca="1" si="0"/>
        <v>45778</v>
      </c>
      <c r="C6" s="92">
        <f t="shared" ca="1" si="0"/>
        <v>45778</v>
      </c>
      <c r="D6" s="93">
        <f t="shared" ca="1" si="0"/>
        <v>45778</v>
      </c>
      <c r="E6" s="94">
        <f t="shared" ca="1" si="0"/>
        <v>45778</v>
      </c>
      <c r="F6" s="95">
        <f t="shared" ca="1" si="0"/>
        <v>45778</v>
      </c>
      <c r="G6" s="96">
        <f t="shared" ca="1" si="0"/>
        <v>45778</v>
      </c>
      <c r="H6" s="97">
        <f t="shared" ca="1" si="0"/>
        <v>45778</v>
      </c>
      <c r="I6" s="77"/>
      <c r="K6" s="69"/>
    </row>
    <row r="7" spans="1:11">
      <c r="A7" s="69">
        <f t="shared" ca="1" si="1"/>
        <v>45809</v>
      </c>
      <c r="B7" s="70">
        <f t="shared" ca="1" si="0"/>
        <v>45809</v>
      </c>
      <c r="C7" s="92">
        <f t="shared" ca="1" si="0"/>
        <v>45809</v>
      </c>
      <c r="D7" s="93">
        <f t="shared" ca="1" si="0"/>
        <v>45809</v>
      </c>
      <c r="E7" s="94">
        <f t="shared" ca="1" si="0"/>
        <v>45809</v>
      </c>
      <c r="F7" s="95">
        <f t="shared" ca="1" si="0"/>
        <v>45809</v>
      </c>
      <c r="G7" s="96">
        <f t="shared" ca="1" si="0"/>
        <v>45809</v>
      </c>
      <c r="H7" s="97">
        <f t="shared" ca="1" si="0"/>
        <v>45809</v>
      </c>
      <c r="I7" s="77"/>
      <c r="K7" s="69"/>
    </row>
    <row r="8" spans="1:11">
      <c r="A8" s="69">
        <f t="shared" ca="1" si="1"/>
        <v>45839</v>
      </c>
      <c r="B8" s="70">
        <f t="shared" ca="1" si="0"/>
        <v>45839</v>
      </c>
      <c r="C8" s="92">
        <f t="shared" ca="1" si="0"/>
        <v>45839</v>
      </c>
      <c r="D8" s="93">
        <f t="shared" ca="1" si="0"/>
        <v>45839</v>
      </c>
      <c r="E8" s="94">
        <f t="shared" ca="1" si="0"/>
        <v>45839</v>
      </c>
      <c r="F8" s="95">
        <f t="shared" ca="1" si="0"/>
        <v>45839</v>
      </c>
      <c r="G8" s="96">
        <f t="shared" ca="1" si="0"/>
        <v>45839</v>
      </c>
      <c r="H8" s="97">
        <f t="shared" ca="1" si="0"/>
        <v>45839</v>
      </c>
      <c r="I8" s="77"/>
      <c r="K8" s="69"/>
    </row>
    <row r="9" spans="1:11">
      <c r="A9" s="69">
        <f t="shared" ca="1" si="1"/>
        <v>45870</v>
      </c>
      <c r="B9" s="70">
        <f t="shared" ca="1" si="0"/>
        <v>45870</v>
      </c>
      <c r="C9" s="92">
        <f t="shared" ca="1" si="0"/>
        <v>45870</v>
      </c>
      <c r="D9" s="93">
        <f t="shared" ca="1" si="0"/>
        <v>45870</v>
      </c>
      <c r="E9" s="94">
        <f t="shared" ca="1" si="0"/>
        <v>45870</v>
      </c>
      <c r="F9" s="95">
        <f t="shared" ca="1" si="0"/>
        <v>45870</v>
      </c>
      <c r="G9" s="96">
        <f t="shared" ca="1" si="0"/>
        <v>45870</v>
      </c>
      <c r="H9" s="97">
        <f t="shared" ca="1" si="0"/>
        <v>45870</v>
      </c>
      <c r="I9" s="77"/>
      <c r="K9" s="69"/>
    </row>
    <row r="10" spans="1:11">
      <c r="A10" s="69">
        <f t="shared" ca="1" si="1"/>
        <v>45901</v>
      </c>
      <c r="B10" s="70">
        <f t="shared" ca="1" si="0"/>
        <v>45901</v>
      </c>
      <c r="C10" s="92">
        <f t="shared" ca="1" si="0"/>
        <v>45901</v>
      </c>
      <c r="D10" s="93">
        <f t="shared" ca="1" si="0"/>
        <v>45901</v>
      </c>
      <c r="E10" s="94">
        <f t="shared" ca="1" si="0"/>
        <v>45901</v>
      </c>
      <c r="F10" s="95">
        <f t="shared" ca="1" si="0"/>
        <v>45901</v>
      </c>
      <c r="G10" s="96">
        <f t="shared" ca="1" si="0"/>
        <v>45901</v>
      </c>
      <c r="H10" s="97">
        <f t="shared" ca="1" si="0"/>
        <v>45901</v>
      </c>
      <c r="I10" s="77"/>
      <c r="K10" s="69"/>
    </row>
    <row r="11" spans="1:11">
      <c r="A11" s="69">
        <f t="shared" ca="1" si="1"/>
        <v>45931</v>
      </c>
      <c r="B11" s="70">
        <f t="shared" ca="1" si="0"/>
        <v>45931</v>
      </c>
      <c r="C11" s="92">
        <f t="shared" ca="1" si="0"/>
        <v>45931</v>
      </c>
      <c r="D11" s="93">
        <f t="shared" ca="1" si="0"/>
        <v>45931</v>
      </c>
      <c r="E11" s="94">
        <f t="shared" ca="1" si="0"/>
        <v>45931</v>
      </c>
      <c r="F11" s="95">
        <f t="shared" ca="1" si="0"/>
        <v>45931</v>
      </c>
      <c r="G11" s="96">
        <f t="shared" ca="1" si="0"/>
        <v>45931</v>
      </c>
      <c r="H11" s="97">
        <f t="shared" ca="1" si="0"/>
        <v>45931</v>
      </c>
      <c r="I11" s="77"/>
      <c r="K11" s="69"/>
    </row>
    <row r="12" spans="1:11">
      <c r="A12" s="69">
        <f t="shared" ca="1" si="1"/>
        <v>45962</v>
      </c>
      <c r="B12" s="70">
        <f t="shared" ca="1" si="0"/>
        <v>45962</v>
      </c>
      <c r="C12" s="92">
        <f t="shared" ca="1" si="0"/>
        <v>45962</v>
      </c>
      <c r="D12" s="93">
        <f t="shared" ca="1" si="0"/>
        <v>45962</v>
      </c>
      <c r="E12" s="94">
        <f t="shared" ca="1" si="0"/>
        <v>45962</v>
      </c>
      <c r="F12" s="95">
        <f t="shared" ca="1" si="0"/>
        <v>45962</v>
      </c>
      <c r="G12" s="96">
        <f t="shared" ca="1" si="0"/>
        <v>45962</v>
      </c>
      <c r="H12" s="97">
        <f t="shared" ca="1" si="0"/>
        <v>45962</v>
      </c>
      <c r="I12" s="77"/>
      <c r="K12" s="69"/>
    </row>
    <row r="13" spans="1:11">
      <c r="A13" s="69">
        <f t="shared" ca="1" si="1"/>
        <v>45992</v>
      </c>
      <c r="B13" s="70">
        <f t="shared" ca="1" si="0"/>
        <v>45992</v>
      </c>
      <c r="C13" s="92">
        <f t="shared" ca="1" si="0"/>
        <v>45992</v>
      </c>
      <c r="D13" s="93">
        <f t="shared" ca="1" si="0"/>
        <v>45992</v>
      </c>
      <c r="E13" s="94">
        <f t="shared" ca="1" si="0"/>
        <v>45992</v>
      </c>
      <c r="F13" s="95">
        <f t="shared" ca="1" si="0"/>
        <v>45992</v>
      </c>
      <c r="G13" s="96">
        <f t="shared" ca="1" si="0"/>
        <v>45992</v>
      </c>
      <c r="H13" s="97">
        <f t="shared" ca="1" si="0"/>
        <v>45992</v>
      </c>
      <c r="I13" s="77"/>
      <c r="K13" s="69"/>
    </row>
    <row r="15" spans="1:11">
      <c r="A15" s="67" t="s">
        <v>181</v>
      </c>
      <c r="B15" s="68" t="s">
        <v>218</v>
      </c>
      <c r="C15" s="68" t="s">
        <v>219</v>
      </c>
      <c r="D15" s="68" t="s">
        <v>220</v>
      </c>
      <c r="E15" s="68" t="s">
        <v>221</v>
      </c>
      <c r="F15" s="68" t="s">
        <v>222</v>
      </c>
      <c r="G15" s="68" t="s">
        <v>223</v>
      </c>
    </row>
    <row r="16" spans="1:11">
      <c r="A16" s="69">
        <f ca="1">DATE(YEAR(TODAY()),1,1)</f>
        <v>45658</v>
      </c>
      <c r="B16" s="98">
        <f t="shared" ref="B16:D27" ca="1" si="2">$A2</f>
        <v>45658</v>
      </c>
      <c r="C16" s="99">
        <f t="shared" ca="1" si="2"/>
        <v>45658</v>
      </c>
      <c r="D16" s="100">
        <f t="shared" ca="1" si="2"/>
        <v>45658</v>
      </c>
      <c r="E16" s="101">
        <f t="shared" ref="E16:G27" ca="1" si="3">$A16</f>
        <v>45658</v>
      </c>
      <c r="F16" s="102">
        <f t="shared" ca="1" si="3"/>
        <v>45658</v>
      </c>
      <c r="G16" s="103">
        <f t="shared" ca="1" si="3"/>
        <v>45658</v>
      </c>
      <c r="H16" s="104"/>
      <c r="I16" s="70"/>
    </row>
    <row r="17" spans="1:9">
      <c r="A17" s="69">
        <f ca="1">EDATE(A16,1)</f>
        <v>45689</v>
      </c>
      <c r="B17" s="98">
        <f t="shared" ca="1" si="2"/>
        <v>45689</v>
      </c>
      <c r="C17" s="99">
        <f t="shared" ca="1" si="2"/>
        <v>45689</v>
      </c>
      <c r="D17" s="100">
        <f t="shared" ca="1" si="2"/>
        <v>45689</v>
      </c>
      <c r="E17" s="101">
        <f t="shared" ca="1" si="3"/>
        <v>45689</v>
      </c>
      <c r="F17" s="102">
        <f t="shared" ca="1" si="3"/>
        <v>45689</v>
      </c>
      <c r="G17" s="103">
        <f t="shared" ca="1" si="3"/>
        <v>45689</v>
      </c>
      <c r="H17" s="104"/>
      <c r="I17" s="70"/>
    </row>
    <row r="18" spans="1:9">
      <c r="A18" s="69">
        <f t="shared" ref="A18:A27" ca="1" si="4">EDATE(A17,1)</f>
        <v>45717</v>
      </c>
      <c r="B18" s="98">
        <f t="shared" ca="1" si="2"/>
        <v>45717</v>
      </c>
      <c r="C18" s="99">
        <f t="shared" ca="1" si="2"/>
        <v>45717</v>
      </c>
      <c r="D18" s="100">
        <f t="shared" ca="1" si="2"/>
        <v>45717</v>
      </c>
      <c r="E18" s="101">
        <f t="shared" ca="1" si="3"/>
        <v>45717</v>
      </c>
      <c r="F18" s="102">
        <f t="shared" ca="1" si="3"/>
        <v>45717</v>
      </c>
      <c r="G18" s="103">
        <f t="shared" ca="1" si="3"/>
        <v>45717</v>
      </c>
      <c r="H18" s="104"/>
      <c r="I18" s="70"/>
    </row>
    <row r="19" spans="1:9">
      <c r="A19" s="69">
        <f t="shared" ca="1" si="4"/>
        <v>45748</v>
      </c>
      <c r="B19" s="98">
        <f t="shared" ca="1" si="2"/>
        <v>45748</v>
      </c>
      <c r="C19" s="99">
        <f t="shared" ca="1" si="2"/>
        <v>45748</v>
      </c>
      <c r="D19" s="100">
        <f t="shared" ca="1" si="2"/>
        <v>45748</v>
      </c>
      <c r="E19" s="101">
        <f t="shared" ca="1" si="3"/>
        <v>45748</v>
      </c>
      <c r="F19" s="102">
        <f t="shared" ca="1" si="3"/>
        <v>45748</v>
      </c>
      <c r="G19" s="103">
        <f t="shared" ca="1" si="3"/>
        <v>45748</v>
      </c>
      <c r="H19" s="104"/>
      <c r="I19" s="70"/>
    </row>
    <row r="20" spans="1:9">
      <c r="A20" s="69">
        <f t="shared" ca="1" si="4"/>
        <v>45778</v>
      </c>
      <c r="B20" s="98">
        <f t="shared" ca="1" si="2"/>
        <v>45778</v>
      </c>
      <c r="C20" s="99">
        <f t="shared" ca="1" si="2"/>
        <v>45778</v>
      </c>
      <c r="D20" s="100">
        <f t="shared" ca="1" si="2"/>
        <v>45778</v>
      </c>
      <c r="E20" s="101">
        <f t="shared" ca="1" si="3"/>
        <v>45778</v>
      </c>
      <c r="F20" s="102">
        <f t="shared" ca="1" si="3"/>
        <v>45778</v>
      </c>
      <c r="G20" s="103">
        <f t="shared" ca="1" si="3"/>
        <v>45778</v>
      </c>
      <c r="H20" s="104"/>
      <c r="I20" s="70"/>
    </row>
    <row r="21" spans="1:9">
      <c r="A21" s="69">
        <f t="shared" ca="1" si="4"/>
        <v>45809</v>
      </c>
      <c r="B21" s="98">
        <f t="shared" ca="1" si="2"/>
        <v>45809</v>
      </c>
      <c r="C21" s="99">
        <f t="shared" ca="1" si="2"/>
        <v>45809</v>
      </c>
      <c r="D21" s="100">
        <f t="shared" ca="1" si="2"/>
        <v>45809</v>
      </c>
      <c r="E21" s="101">
        <f t="shared" ca="1" si="3"/>
        <v>45809</v>
      </c>
      <c r="F21" s="102">
        <f t="shared" ca="1" si="3"/>
        <v>45809</v>
      </c>
      <c r="G21" s="103">
        <f t="shared" ca="1" si="3"/>
        <v>45809</v>
      </c>
      <c r="H21" s="104"/>
      <c r="I21" s="70"/>
    </row>
    <row r="22" spans="1:9">
      <c r="A22" s="69">
        <f t="shared" ca="1" si="4"/>
        <v>45839</v>
      </c>
      <c r="B22" s="98">
        <f t="shared" ca="1" si="2"/>
        <v>45839</v>
      </c>
      <c r="C22" s="99">
        <f t="shared" ca="1" si="2"/>
        <v>45839</v>
      </c>
      <c r="D22" s="100">
        <f t="shared" ca="1" si="2"/>
        <v>45839</v>
      </c>
      <c r="E22" s="101">
        <f t="shared" ca="1" si="3"/>
        <v>45839</v>
      </c>
      <c r="F22" s="102">
        <f t="shared" ca="1" si="3"/>
        <v>45839</v>
      </c>
      <c r="G22" s="103">
        <f t="shared" ca="1" si="3"/>
        <v>45839</v>
      </c>
      <c r="H22" s="104"/>
      <c r="I22" s="70"/>
    </row>
    <row r="23" spans="1:9">
      <c r="A23" s="69">
        <f t="shared" ca="1" si="4"/>
        <v>45870</v>
      </c>
      <c r="B23" s="98">
        <f t="shared" ca="1" si="2"/>
        <v>45870</v>
      </c>
      <c r="C23" s="99">
        <f t="shared" ca="1" si="2"/>
        <v>45870</v>
      </c>
      <c r="D23" s="100">
        <f t="shared" ca="1" si="2"/>
        <v>45870</v>
      </c>
      <c r="E23" s="101">
        <f t="shared" ca="1" si="3"/>
        <v>45870</v>
      </c>
      <c r="F23" s="102">
        <f t="shared" ca="1" si="3"/>
        <v>45870</v>
      </c>
      <c r="G23" s="103">
        <f t="shared" ca="1" si="3"/>
        <v>45870</v>
      </c>
      <c r="H23" s="104"/>
      <c r="I23" s="70"/>
    </row>
    <row r="24" spans="1:9">
      <c r="A24" s="69">
        <f t="shared" ca="1" si="4"/>
        <v>45901</v>
      </c>
      <c r="B24" s="98">
        <f t="shared" ca="1" si="2"/>
        <v>45901</v>
      </c>
      <c r="C24" s="99">
        <f t="shared" ca="1" si="2"/>
        <v>45901</v>
      </c>
      <c r="D24" s="100">
        <f t="shared" ca="1" si="2"/>
        <v>45901</v>
      </c>
      <c r="E24" s="101">
        <f t="shared" ca="1" si="3"/>
        <v>45901</v>
      </c>
      <c r="F24" s="102">
        <f t="shared" ca="1" si="3"/>
        <v>45901</v>
      </c>
      <c r="G24" s="103">
        <f t="shared" ca="1" si="3"/>
        <v>45901</v>
      </c>
      <c r="H24" s="104"/>
      <c r="I24" s="70"/>
    </row>
    <row r="25" spans="1:9">
      <c r="A25" s="69">
        <f t="shared" ca="1" si="4"/>
        <v>45931</v>
      </c>
      <c r="B25" s="98">
        <f t="shared" ca="1" si="2"/>
        <v>45931</v>
      </c>
      <c r="C25" s="99">
        <f t="shared" ca="1" si="2"/>
        <v>45931</v>
      </c>
      <c r="D25" s="100">
        <f t="shared" ca="1" si="2"/>
        <v>45931</v>
      </c>
      <c r="E25" s="101">
        <f t="shared" ca="1" si="3"/>
        <v>45931</v>
      </c>
      <c r="F25" s="102">
        <f t="shared" ca="1" si="3"/>
        <v>45931</v>
      </c>
      <c r="G25" s="103">
        <f t="shared" ca="1" si="3"/>
        <v>45931</v>
      </c>
      <c r="H25" s="104"/>
      <c r="I25" s="70"/>
    </row>
    <row r="26" spans="1:9">
      <c r="A26" s="69">
        <f t="shared" ca="1" si="4"/>
        <v>45962</v>
      </c>
      <c r="B26" s="98">
        <f t="shared" ca="1" si="2"/>
        <v>45962</v>
      </c>
      <c r="C26" s="99">
        <f t="shared" ca="1" si="2"/>
        <v>45962</v>
      </c>
      <c r="D26" s="100">
        <f t="shared" ca="1" si="2"/>
        <v>45962</v>
      </c>
      <c r="E26" s="101">
        <f t="shared" ca="1" si="3"/>
        <v>45962</v>
      </c>
      <c r="F26" s="102">
        <f t="shared" ca="1" si="3"/>
        <v>45962</v>
      </c>
      <c r="G26" s="103">
        <f t="shared" ca="1" si="3"/>
        <v>45962</v>
      </c>
      <c r="H26" s="104"/>
      <c r="I26" s="70"/>
    </row>
    <row r="27" spans="1:9">
      <c r="A27" s="69">
        <f t="shared" ca="1" si="4"/>
        <v>45992</v>
      </c>
      <c r="B27" s="98">
        <f t="shared" ca="1" si="2"/>
        <v>45992</v>
      </c>
      <c r="C27" s="99">
        <f t="shared" ca="1" si="2"/>
        <v>45992</v>
      </c>
      <c r="D27" s="100">
        <f t="shared" ca="1" si="2"/>
        <v>45992</v>
      </c>
      <c r="E27" s="101">
        <f t="shared" ca="1" si="3"/>
        <v>45992</v>
      </c>
      <c r="F27" s="102">
        <f t="shared" ca="1" si="3"/>
        <v>45992</v>
      </c>
      <c r="G27" s="103">
        <f t="shared" ca="1" si="3"/>
        <v>45992</v>
      </c>
      <c r="H27" s="104"/>
      <c r="I27" s="70"/>
    </row>
    <row r="29" spans="1:9">
      <c r="A29" s="67" t="s">
        <v>181</v>
      </c>
      <c r="B29" s="68" t="s">
        <v>224</v>
      </c>
      <c r="C29" s="68" t="s">
        <v>225</v>
      </c>
      <c r="D29" s="68" t="s">
        <v>226</v>
      </c>
      <c r="E29" s="68" t="s">
        <v>227</v>
      </c>
      <c r="F29" s="68" t="s">
        <v>228</v>
      </c>
    </row>
    <row r="30" spans="1:9">
      <c r="A30" s="69">
        <f ca="1">DATE(YEAR(TODAY()),1,1)</f>
        <v>45658</v>
      </c>
      <c r="B30" s="105">
        <f t="shared" ref="B30:F41" ca="1" si="5">$A16</f>
        <v>45658</v>
      </c>
      <c r="C30" s="106">
        <f t="shared" ca="1" si="5"/>
        <v>45658</v>
      </c>
      <c r="D30" s="107">
        <f t="shared" ca="1" si="5"/>
        <v>45658</v>
      </c>
      <c r="E30" s="108">
        <f t="shared" ca="1" si="5"/>
        <v>45658</v>
      </c>
      <c r="F30" s="109">
        <f t="shared" ca="1" si="5"/>
        <v>45658</v>
      </c>
      <c r="G30" s="90"/>
      <c r="H30" s="91"/>
      <c r="I30" s="78"/>
    </row>
    <row r="31" spans="1:9">
      <c r="A31" s="69">
        <f ca="1">EDATE(A30,1)</f>
        <v>45689</v>
      </c>
      <c r="B31" s="105">
        <f t="shared" ca="1" si="5"/>
        <v>45689</v>
      </c>
      <c r="C31" s="106">
        <f t="shared" ca="1" si="5"/>
        <v>45689</v>
      </c>
      <c r="D31" s="107">
        <f t="shared" ca="1" si="5"/>
        <v>45689</v>
      </c>
      <c r="E31" s="108">
        <f t="shared" ca="1" si="5"/>
        <v>45689</v>
      </c>
      <c r="F31" s="109">
        <f t="shared" ca="1" si="5"/>
        <v>45689</v>
      </c>
      <c r="G31" s="90"/>
      <c r="H31" s="91"/>
      <c r="I31" s="78"/>
    </row>
    <row r="32" spans="1:9">
      <c r="A32" s="69">
        <f t="shared" ref="A32:A41" ca="1" si="6">EDATE(A31,1)</f>
        <v>45717</v>
      </c>
      <c r="B32" s="105">
        <f t="shared" ca="1" si="5"/>
        <v>45717</v>
      </c>
      <c r="C32" s="106">
        <f t="shared" ca="1" si="5"/>
        <v>45717</v>
      </c>
      <c r="D32" s="107">
        <f t="shared" ca="1" si="5"/>
        <v>45717</v>
      </c>
      <c r="E32" s="108">
        <f t="shared" ca="1" si="5"/>
        <v>45717</v>
      </c>
      <c r="F32" s="109">
        <f t="shared" ca="1" si="5"/>
        <v>45717</v>
      </c>
      <c r="G32" s="90"/>
      <c r="H32" s="91"/>
      <c r="I32" s="78"/>
    </row>
    <row r="33" spans="1:9">
      <c r="A33" s="69">
        <f t="shared" ca="1" si="6"/>
        <v>45748</v>
      </c>
      <c r="B33" s="105">
        <f t="shared" ca="1" si="5"/>
        <v>45748</v>
      </c>
      <c r="C33" s="106">
        <f t="shared" ca="1" si="5"/>
        <v>45748</v>
      </c>
      <c r="D33" s="107">
        <f t="shared" ca="1" si="5"/>
        <v>45748</v>
      </c>
      <c r="E33" s="108">
        <f t="shared" ca="1" si="5"/>
        <v>45748</v>
      </c>
      <c r="F33" s="109">
        <f t="shared" ca="1" si="5"/>
        <v>45748</v>
      </c>
      <c r="G33" s="90"/>
      <c r="H33" s="91"/>
      <c r="I33" s="78"/>
    </row>
    <row r="34" spans="1:9">
      <c r="A34" s="69">
        <f t="shared" ca="1" si="6"/>
        <v>45778</v>
      </c>
      <c r="B34" s="105">
        <f t="shared" ca="1" si="5"/>
        <v>45778</v>
      </c>
      <c r="C34" s="106">
        <f t="shared" ca="1" si="5"/>
        <v>45778</v>
      </c>
      <c r="D34" s="107">
        <f t="shared" ca="1" si="5"/>
        <v>45778</v>
      </c>
      <c r="E34" s="108">
        <f t="shared" ca="1" si="5"/>
        <v>45778</v>
      </c>
      <c r="F34" s="109">
        <f t="shared" ca="1" si="5"/>
        <v>45778</v>
      </c>
      <c r="G34" s="90"/>
      <c r="H34" s="91"/>
      <c r="I34" s="78"/>
    </row>
    <row r="35" spans="1:9">
      <c r="A35" s="69">
        <f t="shared" ca="1" si="6"/>
        <v>45809</v>
      </c>
      <c r="B35" s="105">
        <f t="shared" ca="1" si="5"/>
        <v>45809</v>
      </c>
      <c r="C35" s="106">
        <f t="shared" ca="1" si="5"/>
        <v>45809</v>
      </c>
      <c r="D35" s="107">
        <f t="shared" ca="1" si="5"/>
        <v>45809</v>
      </c>
      <c r="E35" s="108">
        <f t="shared" ca="1" si="5"/>
        <v>45809</v>
      </c>
      <c r="F35" s="109">
        <f t="shared" ca="1" si="5"/>
        <v>45809</v>
      </c>
      <c r="G35" s="90"/>
      <c r="H35" s="91"/>
      <c r="I35" s="78"/>
    </row>
    <row r="36" spans="1:9">
      <c r="A36" s="69">
        <f t="shared" ca="1" si="6"/>
        <v>45839</v>
      </c>
      <c r="B36" s="105">
        <f t="shared" ca="1" si="5"/>
        <v>45839</v>
      </c>
      <c r="C36" s="106">
        <f t="shared" ca="1" si="5"/>
        <v>45839</v>
      </c>
      <c r="D36" s="107">
        <f t="shared" ca="1" si="5"/>
        <v>45839</v>
      </c>
      <c r="E36" s="108">
        <f t="shared" ca="1" si="5"/>
        <v>45839</v>
      </c>
      <c r="F36" s="109">
        <f t="shared" ca="1" si="5"/>
        <v>45839</v>
      </c>
      <c r="G36" s="90"/>
      <c r="H36" s="91"/>
      <c r="I36" s="78"/>
    </row>
    <row r="37" spans="1:9">
      <c r="A37" s="69">
        <f t="shared" ca="1" si="6"/>
        <v>45870</v>
      </c>
      <c r="B37" s="105">
        <f t="shared" ca="1" si="5"/>
        <v>45870</v>
      </c>
      <c r="C37" s="106">
        <f t="shared" ca="1" si="5"/>
        <v>45870</v>
      </c>
      <c r="D37" s="107">
        <f t="shared" ca="1" si="5"/>
        <v>45870</v>
      </c>
      <c r="E37" s="108">
        <f t="shared" ca="1" si="5"/>
        <v>45870</v>
      </c>
      <c r="F37" s="109">
        <f t="shared" ca="1" si="5"/>
        <v>45870</v>
      </c>
      <c r="G37" s="90"/>
      <c r="H37" s="91"/>
      <c r="I37" s="78"/>
    </row>
    <row r="38" spans="1:9">
      <c r="A38" s="69">
        <f t="shared" ca="1" si="6"/>
        <v>45901</v>
      </c>
      <c r="B38" s="105">
        <f t="shared" ca="1" si="5"/>
        <v>45901</v>
      </c>
      <c r="C38" s="106">
        <f t="shared" ca="1" si="5"/>
        <v>45901</v>
      </c>
      <c r="D38" s="107">
        <f t="shared" ca="1" si="5"/>
        <v>45901</v>
      </c>
      <c r="E38" s="108">
        <f t="shared" ca="1" si="5"/>
        <v>45901</v>
      </c>
      <c r="F38" s="109">
        <f t="shared" ca="1" si="5"/>
        <v>45901</v>
      </c>
      <c r="G38" s="90"/>
      <c r="H38" s="91"/>
      <c r="I38" s="78"/>
    </row>
    <row r="39" spans="1:9">
      <c r="A39" s="69">
        <f t="shared" ca="1" si="6"/>
        <v>45931</v>
      </c>
      <c r="B39" s="105">
        <f t="shared" ca="1" si="5"/>
        <v>45931</v>
      </c>
      <c r="C39" s="106">
        <f t="shared" ca="1" si="5"/>
        <v>45931</v>
      </c>
      <c r="D39" s="107">
        <f t="shared" ca="1" si="5"/>
        <v>45931</v>
      </c>
      <c r="E39" s="108">
        <f t="shared" ca="1" si="5"/>
        <v>45931</v>
      </c>
      <c r="F39" s="109">
        <f t="shared" ca="1" si="5"/>
        <v>45931</v>
      </c>
      <c r="G39" s="90"/>
      <c r="H39" s="91"/>
      <c r="I39" s="78"/>
    </row>
    <row r="40" spans="1:9">
      <c r="A40" s="69">
        <f t="shared" ca="1" si="6"/>
        <v>45962</v>
      </c>
      <c r="B40" s="105">
        <f t="shared" ca="1" si="5"/>
        <v>45962</v>
      </c>
      <c r="C40" s="106">
        <f t="shared" ca="1" si="5"/>
        <v>45962</v>
      </c>
      <c r="D40" s="107">
        <f t="shared" ca="1" si="5"/>
        <v>45962</v>
      </c>
      <c r="E40" s="108">
        <f t="shared" ca="1" si="5"/>
        <v>45962</v>
      </c>
      <c r="F40" s="109">
        <f t="shared" ca="1" si="5"/>
        <v>45962</v>
      </c>
      <c r="G40" s="90"/>
      <c r="H40" s="91"/>
      <c r="I40" s="78"/>
    </row>
    <row r="41" spans="1:9">
      <c r="A41" s="69">
        <f t="shared" ca="1" si="6"/>
        <v>45992</v>
      </c>
      <c r="B41" s="105">
        <f t="shared" ca="1" si="5"/>
        <v>45992</v>
      </c>
      <c r="C41" s="106">
        <f t="shared" ca="1" si="5"/>
        <v>45992</v>
      </c>
      <c r="D41" s="107">
        <f t="shared" ca="1" si="5"/>
        <v>45992</v>
      </c>
      <c r="E41" s="108">
        <f t="shared" ca="1" si="5"/>
        <v>45992</v>
      </c>
      <c r="F41" s="109">
        <f t="shared" ca="1" si="5"/>
        <v>45992</v>
      </c>
      <c r="G41" s="90"/>
      <c r="H41" s="91"/>
      <c r="I41" s="78"/>
    </row>
    <row r="43" spans="1:9">
      <c r="A43" s="67" t="s">
        <v>181</v>
      </c>
      <c r="B43" s="68" t="s">
        <v>229</v>
      </c>
      <c r="C43" s="68" t="s">
        <v>230</v>
      </c>
      <c r="D43" s="68" t="s">
        <v>231</v>
      </c>
      <c r="E43" s="68" t="s">
        <v>232</v>
      </c>
      <c r="F43" s="68" t="s">
        <v>233</v>
      </c>
      <c r="G43" s="68" t="s">
        <v>234</v>
      </c>
      <c r="H43" s="68" t="s">
        <v>235</v>
      </c>
      <c r="I43" s="68" t="s">
        <v>236</v>
      </c>
    </row>
    <row r="44" spans="1:9">
      <c r="A44" s="69">
        <f ca="1">DATE(YEAR(TODAY()),1,1)</f>
        <v>45658</v>
      </c>
      <c r="B44" s="104">
        <f t="shared" ref="B44:I55" ca="1" si="7">$A30</f>
        <v>45658</v>
      </c>
      <c r="C44" s="110">
        <f t="shared" ca="1" si="7"/>
        <v>45658</v>
      </c>
      <c r="D44" s="111">
        <f t="shared" ca="1" si="7"/>
        <v>45658</v>
      </c>
      <c r="E44" s="112">
        <f t="shared" ca="1" si="7"/>
        <v>45658</v>
      </c>
      <c r="F44" s="113">
        <f t="shared" ca="1" si="7"/>
        <v>45658</v>
      </c>
      <c r="G44" s="114">
        <f t="shared" ca="1" si="7"/>
        <v>45658</v>
      </c>
      <c r="H44" s="115">
        <f t="shared" ca="1" si="7"/>
        <v>45658</v>
      </c>
      <c r="I44" s="116">
        <f t="shared" ca="1" si="7"/>
        <v>45658</v>
      </c>
    </row>
    <row r="45" spans="1:9">
      <c r="A45" s="69">
        <f ca="1">EDATE(A44,1)</f>
        <v>45689</v>
      </c>
      <c r="B45" s="104">
        <f t="shared" ca="1" si="7"/>
        <v>45689</v>
      </c>
      <c r="C45" s="110">
        <f t="shared" ca="1" si="7"/>
        <v>45689</v>
      </c>
      <c r="D45" s="111">
        <f t="shared" ca="1" si="7"/>
        <v>45689</v>
      </c>
      <c r="E45" s="112">
        <f t="shared" ca="1" si="7"/>
        <v>45689</v>
      </c>
      <c r="F45" s="113">
        <f t="shared" ca="1" si="7"/>
        <v>45689</v>
      </c>
      <c r="G45" s="114">
        <f t="shared" ca="1" si="7"/>
        <v>45689</v>
      </c>
      <c r="H45" s="115">
        <f t="shared" ca="1" si="7"/>
        <v>45689</v>
      </c>
      <c r="I45" s="116">
        <f t="shared" ca="1" si="7"/>
        <v>45689</v>
      </c>
    </row>
    <row r="46" spans="1:9">
      <c r="A46" s="69">
        <f t="shared" ref="A46:A55" ca="1" si="8">EDATE(A45,1)</f>
        <v>45717</v>
      </c>
      <c r="B46" s="104">
        <f t="shared" ca="1" si="7"/>
        <v>45717</v>
      </c>
      <c r="C46" s="110">
        <f t="shared" ca="1" si="7"/>
        <v>45717</v>
      </c>
      <c r="D46" s="111">
        <f t="shared" ca="1" si="7"/>
        <v>45717</v>
      </c>
      <c r="E46" s="112">
        <f t="shared" ca="1" si="7"/>
        <v>45717</v>
      </c>
      <c r="F46" s="113">
        <f t="shared" ca="1" si="7"/>
        <v>45717</v>
      </c>
      <c r="G46" s="114">
        <f t="shared" ca="1" si="7"/>
        <v>45717</v>
      </c>
      <c r="H46" s="115">
        <f t="shared" ca="1" si="7"/>
        <v>45717</v>
      </c>
      <c r="I46" s="116">
        <f t="shared" ca="1" si="7"/>
        <v>45717</v>
      </c>
    </row>
    <row r="47" spans="1:9">
      <c r="A47" s="69">
        <f t="shared" ca="1" si="8"/>
        <v>45748</v>
      </c>
      <c r="B47" s="104">
        <f t="shared" ca="1" si="7"/>
        <v>45748</v>
      </c>
      <c r="C47" s="110">
        <f t="shared" ca="1" si="7"/>
        <v>45748</v>
      </c>
      <c r="D47" s="111">
        <f t="shared" ca="1" si="7"/>
        <v>45748</v>
      </c>
      <c r="E47" s="112">
        <f t="shared" ca="1" si="7"/>
        <v>45748</v>
      </c>
      <c r="F47" s="113">
        <f t="shared" ca="1" si="7"/>
        <v>45748</v>
      </c>
      <c r="G47" s="114">
        <f t="shared" ca="1" si="7"/>
        <v>45748</v>
      </c>
      <c r="H47" s="115">
        <f t="shared" ca="1" si="7"/>
        <v>45748</v>
      </c>
      <c r="I47" s="116">
        <f t="shared" ca="1" si="7"/>
        <v>45748</v>
      </c>
    </row>
    <row r="48" spans="1:9">
      <c r="A48" s="69">
        <f t="shared" ca="1" si="8"/>
        <v>45778</v>
      </c>
      <c r="B48" s="104">
        <f t="shared" ca="1" si="7"/>
        <v>45778</v>
      </c>
      <c r="C48" s="110">
        <f t="shared" ca="1" si="7"/>
        <v>45778</v>
      </c>
      <c r="D48" s="111">
        <f t="shared" ca="1" si="7"/>
        <v>45778</v>
      </c>
      <c r="E48" s="112">
        <f t="shared" ca="1" si="7"/>
        <v>45778</v>
      </c>
      <c r="F48" s="113">
        <f t="shared" ca="1" si="7"/>
        <v>45778</v>
      </c>
      <c r="G48" s="114">
        <f t="shared" ca="1" si="7"/>
        <v>45778</v>
      </c>
      <c r="H48" s="115">
        <f t="shared" ca="1" si="7"/>
        <v>45778</v>
      </c>
      <c r="I48" s="116">
        <f t="shared" ca="1" si="7"/>
        <v>45778</v>
      </c>
    </row>
    <row r="49" spans="1:9">
      <c r="A49" s="69">
        <f t="shared" ca="1" si="8"/>
        <v>45809</v>
      </c>
      <c r="B49" s="104">
        <f t="shared" ca="1" si="7"/>
        <v>45809</v>
      </c>
      <c r="C49" s="110">
        <f t="shared" ca="1" si="7"/>
        <v>45809</v>
      </c>
      <c r="D49" s="111">
        <f t="shared" ca="1" si="7"/>
        <v>45809</v>
      </c>
      <c r="E49" s="112">
        <f t="shared" ca="1" si="7"/>
        <v>45809</v>
      </c>
      <c r="F49" s="113">
        <f t="shared" ca="1" si="7"/>
        <v>45809</v>
      </c>
      <c r="G49" s="114">
        <f t="shared" ca="1" si="7"/>
        <v>45809</v>
      </c>
      <c r="H49" s="115">
        <f t="shared" ca="1" si="7"/>
        <v>45809</v>
      </c>
      <c r="I49" s="116">
        <f t="shared" ca="1" si="7"/>
        <v>45809</v>
      </c>
    </row>
    <row r="50" spans="1:9">
      <c r="A50" s="69">
        <f t="shared" ca="1" si="8"/>
        <v>45839</v>
      </c>
      <c r="B50" s="104">
        <f t="shared" ca="1" si="7"/>
        <v>45839</v>
      </c>
      <c r="C50" s="110">
        <f t="shared" ca="1" si="7"/>
        <v>45839</v>
      </c>
      <c r="D50" s="111">
        <f t="shared" ca="1" si="7"/>
        <v>45839</v>
      </c>
      <c r="E50" s="112">
        <f t="shared" ca="1" si="7"/>
        <v>45839</v>
      </c>
      <c r="F50" s="113">
        <f t="shared" ca="1" si="7"/>
        <v>45839</v>
      </c>
      <c r="G50" s="114">
        <f t="shared" ca="1" si="7"/>
        <v>45839</v>
      </c>
      <c r="H50" s="115">
        <f t="shared" ca="1" si="7"/>
        <v>45839</v>
      </c>
      <c r="I50" s="116">
        <f t="shared" ca="1" si="7"/>
        <v>45839</v>
      </c>
    </row>
    <row r="51" spans="1:9">
      <c r="A51" s="69">
        <f t="shared" ca="1" si="8"/>
        <v>45870</v>
      </c>
      <c r="B51" s="104">
        <f t="shared" ca="1" si="7"/>
        <v>45870</v>
      </c>
      <c r="C51" s="110">
        <f t="shared" ca="1" si="7"/>
        <v>45870</v>
      </c>
      <c r="D51" s="111">
        <f t="shared" ca="1" si="7"/>
        <v>45870</v>
      </c>
      <c r="E51" s="112">
        <f t="shared" ca="1" si="7"/>
        <v>45870</v>
      </c>
      <c r="F51" s="113">
        <f t="shared" ca="1" si="7"/>
        <v>45870</v>
      </c>
      <c r="G51" s="114">
        <f t="shared" ca="1" si="7"/>
        <v>45870</v>
      </c>
      <c r="H51" s="115">
        <f t="shared" ca="1" si="7"/>
        <v>45870</v>
      </c>
      <c r="I51" s="116">
        <f t="shared" ca="1" si="7"/>
        <v>45870</v>
      </c>
    </row>
    <row r="52" spans="1:9">
      <c r="A52" s="69">
        <f t="shared" ca="1" si="8"/>
        <v>45901</v>
      </c>
      <c r="B52" s="104">
        <f t="shared" ca="1" si="7"/>
        <v>45901</v>
      </c>
      <c r="C52" s="110">
        <f t="shared" ca="1" si="7"/>
        <v>45901</v>
      </c>
      <c r="D52" s="111">
        <f t="shared" ca="1" si="7"/>
        <v>45901</v>
      </c>
      <c r="E52" s="112">
        <f t="shared" ca="1" si="7"/>
        <v>45901</v>
      </c>
      <c r="F52" s="113">
        <f t="shared" ca="1" si="7"/>
        <v>45901</v>
      </c>
      <c r="G52" s="114">
        <f t="shared" ca="1" si="7"/>
        <v>45901</v>
      </c>
      <c r="H52" s="115">
        <f t="shared" ca="1" si="7"/>
        <v>45901</v>
      </c>
      <c r="I52" s="116">
        <f t="shared" ca="1" si="7"/>
        <v>45901</v>
      </c>
    </row>
    <row r="53" spans="1:9">
      <c r="A53" s="69">
        <f t="shared" ca="1" si="8"/>
        <v>45931</v>
      </c>
      <c r="B53" s="104">
        <f t="shared" ca="1" si="7"/>
        <v>45931</v>
      </c>
      <c r="C53" s="110">
        <f t="shared" ca="1" si="7"/>
        <v>45931</v>
      </c>
      <c r="D53" s="111">
        <f t="shared" ca="1" si="7"/>
        <v>45931</v>
      </c>
      <c r="E53" s="112">
        <f t="shared" ca="1" si="7"/>
        <v>45931</v>
      </c>
      <c r="F53" s="113">
        <f t="shared" ca="1" si="7"/>
        <v>45931</v>
      </c>
      <c r="G53" s="114">
        <f t="shared" ca="1" si="7"/>
        <v>45931</v>
      </c>
      <c r="H53" s="115">
        <f t="shared" ca="1" si="7"/>
        <v>45931</v>
      </c>
      <c r="I53" s="116">
        <f t="shared" ca="1" si="7"/>
        <v>45931</v>
      </c>
    </row>
    <row r="54" spans="1:9">
      <c r="A54" s="69">
        <f t="shared" ca="1" si="8"/>
        <v>45962</v>
      </c>
      <c r="B54" s="104">
        <f t="shared" ca="1" si="7"/>
        <v>45962</v>
      </c>
      <c r="C54" s="110">
        <f t="shared" ca="1" si="7"/>
        <v>45962</v>
      </c>
      <c r="D54" s="111">
        <f t="shared" ca="1" si="7"/>
        <v>45962</v>
      </c>
      <c r="E54" s="112">
        <f t="shared" ca="1" si="7"/>
        <v>45962</v>
      </c>
      <c r="F54" s="113">
        <f t="shared" ca="1" si="7"/>
        <v>45962</v>
      </c>
      <c r="G54" s="114">
        <f t="shared" ca="1" si="7"/>
        <v>45962</v>
      </c>
      <c r="H54" s="115">
        <f t="shared" ca="1" si="7"/>
        <v>45962</v>
      </c>
      <c r="I54" s="116">
        <f t="shared" ca="1" si="7"/>
        <v>45962</v>
      </c>
    </row>
    <row r="55" spans="1:9">
      <c r="A55" s="69">
        <f t="shared" ca="1" si="8"/>
        <v>45992</v>
      </c>
      <c r="B55" s="104">
        <f t="shared" ca="1" si="7"/>
        <v>45992</v>
      </c>
      <c r="C55" s="110">
        <f t="shared" ca="1" si="7"/>
        <v>45992</v>
      </c>
      <c r="D55" s="111">
        <f t="shared" ca="1" si="7"/>
        <v>45992</v>
      </c>
      <c r="E55" s="112">
        <f t="shared" ca="1" si="7"/>
        <v>45992</v>
      </c>
      <c r="F55" s="113">
        <f t="shared" ca="1" si="7"/>
        <v>45992</v>
      </c>
      <c r="G55" s="114">
        <f t="shared" ca="1" si="7"/>
        <v>45992</v>
      </c>
      <c r="H55" s="115">
        <f t="shared" ca="1" si="7"/>
        <v>45992</v>
      </c>
      <c r="I55" s="116">
        <f t="shared" ca="1" si="7"/>
        <v>45992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99EC-C291-4F3A-B450-11D2E4838466}">
  <sheetPr codeName="Tabelle13"/>
  <dimension ref="A1:H240"/>
  <sheetViews>
    <sheetView zoomScale="130" zoomScaleNormal="130" workbookViewId="0">
      <selection activeCell="A3" sqref="A3"/>
    </sheetView>
  </sheetViews>
  <sheetFormatPr baseColWidth="10" defaultRowHeight="12.75"/>
  <cols>
    <col min="1" max="1" width="22.25" style="67" customWidth="1"/>
    <col min="2" max="6" width="11" style="67"/>
    <col min="7" max="7" width="37.125" style="67" customWidth="1"/>
    <col min="8" max="16384" width="11" style="67"/>
  </cols>
  <sheetData>
    <row r="1" spans="1:8">
      <c r="G1" s="117" t="s">
        <v>237</v>
      </c>
      <c r="H1" s="117" t="s">
        <v>238</v>
      </c>
    </row>
    <row r="2" spans="1:8">
      <c r="A2" s="67" t="s">
        <v>239</v>
      </c>
      <c r="G2" s="118" t="s">
        <v>240</v>
      </c>
      <c r="H2" s="118" t="s">
        <v>241</v>
      </c>
    </row>
    <row r="3" spans="1:8">
      <c r="A3" s="67" t="s">
        <v>384</v>
      </c>
      <c r="B3" s="67">
        <f>MATCH(A3,G1:G240,0)</f>
        <v>74</v>
      </c>
      <c r="C3" s="67" t="str">
        <f>INDEX(H1:H240,B3)</f>
        <v>es-MX</v>
      </c>
      <c r="G3" s="118" t="s">
        <v>243</v>
      </c>
      <c r="H3" s="118" t="s">
        <v>244</v>
      </c>
    </row>
    <row r="4" spans="1:8">
      <c r="G4" s="118" t="s">
        <v>245</v>
      </c>
      <c r="H4" s="118" t="s">
        <v>246</v>
      </c>
    </row>
    <row r="5" spans="1:8">
      <c r="G5" s="118" t="s">
        <v>247</v>
      </c>
      <c r="H5" s="118" t="s">
        <v>248</v>
      </c>
    </row>
    <row r="6" spans="1:8">
      <c r="G6" s="118" t="s">
        <v>249</v>
      </c>
      <c r="H6" s="118" t="s">
        <v>250</v>
      </c>
    </row>
    <row r="7" spans="1:8">
      <c r="G7" s="118" t="s">
        <v>251</v>
      </c>
      <c r="H7" s="118" t="s">
        <v>252</v>
      </c>
    </row>
    <row r="8" spans="1:8">
      <c r="C8" s="67" t="s">
        <v>253</v>
      </c>
      <c r="G8" s="118" t="s">
        <v>254</v>
      </c>
      <c r="H8" s="118" t="s">
        <v>255</v>
      </c>
    </row>
    <row r="9" spans="1:8">
      <c r="C9" s="119" t="str">
        <f ca="1">TEXT(TODAY(),"[$-"&amp;C3&amp;"] TTTT TT.MMMM JJJJ")</f>
        <v xml:space="preserve"> miércoles 08.enero 2025</v>
      </c>
      <c r="G9" s="118" t="s">
        <v>256</v>
      </c>
      <c r="H9" s="118" t="s">
        <v>257</v>
      </c>
    </row>
    <row r="10" spans="1:8">
      <c r="G10" s="118" t="s">
        <v>258</v>
      </c>
      <c r="H10" s="118" t="s">
        <v>259</v>
      </c>
    </row>
    <row r="11" spans="1:8">
      <c r="A11" s="120"/>
      <c r="G11" s="118" t="s">
        <v>260</v>
      </c>
      <c r="H11" s="118" t="s">
        <v>261</v>
      </c>
    </row>
    <row r="12" spans="1:8">
      <c r="G12" s="118" t="s">
        <v>262</v>
      </c>
      <c r="H12" s="118" t="s">
        <v>263</v>
      </c>
    </row>
    <row r="13" spans="1:8">
      <c r="G13" s="118" t="s">
        <v>264</v>
      </c>
      <c r="H13" s="118" t="s">
        <v>265</v>
      </c>
    </row>
    <row r="14" spans="1:8">
      <c r="G14" s="118" t="s">
        <v>266</v>
      </c>
      <c r="H14" s="118" t="s">
        <v>267</v>
      </c>
    </row>
    <row r="15" spans="1:8">
      <c r="G15" s="118" t="s">
        <v>268</v>
      </c>
      <c r="H15" s="118" t="s">
        <v>269</v>
      </c>
    </row>
    <row r="16" spans="1:8">
      <c r="G16" s="118" t="s">
        <v>270</v>
      </c>
      <c r="H16" s="118" t="s">
        <v>271</v>
      </c>
    </row>
    <row r="17" spans="7:8">
      <c r="G17" s="118" t="s">
        <v>272</v>
      </c>
      <c r="H17" s="118" t="s">
        <v>273</v>
      </c>
    </row>
    <row r="18" spans="7:8">
      <c r="G18" s="118" t="s">
        <v>274</v>
      </c>
      <c r="H18" s="118" t="s">
        <v>275</v>
      </c>
    </row>
    <row r="19" spans="7:8">
      <c r="G19" s="118" t="s">
        <v>276</v>
      </c>
      <c r="H19" s="118" t="s">
        <v>277</v>
      </c>
    </row>
    <row r="20" spans="7:8">
      <c r="G20" s="118" t="s">
        <v>278</v>
      </c>
      <c r="H20" s="118" t="s">
        <v>279</v>
      </c>
    </row>
    <row r="21" spans="7:8">
      <c r="G21" s="118" t="s">
        <v>280</v>
      </c>
      <c r="H21" s="118" t="s">
        <v>281</v>
      </c>
    </row>
    <row r="22" spans="7:8">
      <c r="G22" s="118" t="s">
        <v>282</v>
      </c>
      <c r="H22" s="118" t="s">
        <v>283</v>
      </c>
    </row>
    <row r="23" spans="7:8">
      <c r="G23" s="118" t="s">
        <v>284</v>
      </c>
      <c r="H23" s="118" t="s">
        <v>283</v>
      </c>
    </row>
    <row r="24" spans="7:8">
      <c r="G24" s="118" t="s">
        <v>285</v>
      </c>
      <c r="H24" s="118" t="s">
        <v>286</v>
      </c>
    </row>
    <row r="25" spans="7:8">
      <c r="G25" s="118" t="s">
        <v>287</v>
      </c>
      <c r="H25" s="118" t="s">
        <v>288</v>
      </c>
    </row>
    <row r="26" spans="7:8">
      <c r="G26" s="118" t="s">
        <v>289</v>
      </c>
      <c r="H26" s="118" t="s">
        <v>290</v>
      </c>
    </row>
    <row r="27" spans="7:8">
      <c r="G27" s="118" t="s">
        <v>291</v>
      </c>
      <c r="H27" s="118" t="s">
        <v>292</v>
      </c>
    </row>
    <row r="28" spans="7:8">
      <c r="G28" s="118" t="s">
        <v>293</v>
      </c>
      <c r="H28" s="118" t="s">
        <v>294</v>
      </c>
    </row>
    <row r="29" spans="7:8">
      <c r="G29" s="118" t="s">
        <v>295</v>
      </c>
      <c r="H29" s="118" t="s">
        <v>296</v>
      </c>
    </row>
    <row r="30" spans="7:8">
      <c r="G30" s="118" t="s">
        <v>297</v>
      </c>
      <c r="H30" s="118" t="s">
        <v>298</v>
      </c>
    </row>
    <row r="31" spans="7:8">
      <c r="G31" s="118" t="s">
        <v>299</v>
      </c>
      <c r="H31" s="118" t="s">
        <v>300</v>
      </c>
    </row>
    <row r="32" spans="7:8">
      <c r="G32" s="118" t="s">
        <v>301</v>
      </c>
      <c r="H32" s="118" t="s">
        <v>302</v>
      </c>
    </row>
    <row r="33" spans="7:8">
      <c r="G33" s="118" t="s">
        <v>303</v>
      </c>
      <c r="H33" s="118" t="s">
        <v>304</v>
      </c>
    </row>
    <row r="34" spans="7:8">
      <c r="G34" s="118" t="s">
        <v>305</v>
      </c>
      <c r="H34" s="118" t="s">
        <v>306</v>
      </c>
    </row>
    <row r="35" spans="7:8">
      <c r="G35" s="118" t="s">
        <v>307</v>
      </c>
      <c r="H35" s="118" t="s">
        <v>308</v>
      </c>
    </row>
    <row r="36" spans="7:8">
      <c r="G36" s="118" t="s">
        <v>309</v>
      </c>
      <c r="H36" s="118" t="s">
        <v>310</v>
      </c>
    </row>
    <row r="37" spans="7:8">
      <c r="G37" s="118" t="s">
        <v>311</v>
      </c>
      <c r="H37" s="118" t="s">
        <v>312</v>
      </c>
    </row>
    <row r="38" spans="7:8">
      <c r="G38" s="118" t="s">
        <v>313</v>
      </c>
      <c r="H38" s="118" t="s">
        <v>314</v>
      </c>
    </row>
    <row r="39" spans="7:8">
      <c r="G39" s="118" t="s">
        <v>315</v>
      </c>
      <c r="H39" s="118" t="s">
        <v>316</v>
      </c>
    </row>
    <row r="40" spans="7:8">
      <c r="G40" s="118" t="s">
        <v>317</v>
      </c>
      <c r="H40" s="118" t="s">
        <v>318</v>
      </c>
    </row>
    <row r="41" spans="7:8">
      <c r="G41" s="118" t="s">
        <v>319</v>
      </c>
      <c r="H41" s="118" t="s">
        <v>320</v>
      </c>
    </row>
    <row r="42" spans="7:8">
      <c r="G42" s="118" t="s">
        <v>321</v>
      </c>
      <c r="H42" s="118" t="s">
        <v>322</v>
      </c>
    </row>
    <row r="43" spans="7:8">
      <c r="G43" s="118" t="s">
        <v>323</v>
      </c>
      <c r="H43" s="118" t="s">
        <v>324</v>
      </c>
    </row>
    <row r="44" spans="7:8">
      <c r="G44" s="118" t="s">
        <v>325</v>
      </c>
      <c r="H44" s="118" t="s">
        <v>326</v>
      </c>
    </row>
    <row r="45" spans="7:8">
      <c r="G45" s="118" t="s">
        <v>327</v>
      </c>
      <c r="H45" s="118" t="s">
        <v>328</v>
      </c>
    </row>
    <row r="46" spans="7:8">
      <c r="G46" s="118" t="s">
        <v>329</v>
      </c>
      <c r="H46" s="118" t="s">
        <v>330</v>
      </c>
    </row>
    <row r="47" spans="7:8">
      <c r="G47" s="118" t="s">
        <v>331</v>
      </c>
      <c r="H47" s="118" t="s">
        <v>332</v>
      </c>
    </row>
    <row r="48" spans="7:8">
      <c r="G48" s="118" t="s">
        <v>333</v>
      </c>
      <c r="H48" s="118" t="s">
        <v>334</v>
      </c>
    </row>
    <row r="49" spans="7:8">
      <c r="G49" s="118" t="s">
        <v>335</v>
      </c>
      <c r="H49" s="118" t="s">
        <v>336</v>
      </c>
    </row>
    <row r="50" spans="7:8">
      <c r="G50" s="118" t="s">
        <v>337</v>
      </c>
      <c r="H50" s="118" t="s">
        <v>338</v>
      </c>
    </row>
    <row r="51" spans="7:8">
      <c r="G51" s="118" t="s">
        <v>339</v>
      </c>
      <c r="H51" s="118" t="s">
        <v>340</v>
      </c>
    </row>
    <row r="52" spans="7:8">
      <c r="G52" s="118" t="s">
        <v>341</v>
      </c>
      <c r="H52" s="118" t="s">
        <v>342</v>
      </c>
    </row>
    <row r="53" spans="7:8">
      <c r="G53" s="118" t="s">
        <v>343</v>
      </c>
      <c r="H53" s="118" t="s">
        <v>344</v>
      </c>
    </row>
    <row r="54" spans="7:8">
      <c r="G54" s="118" t="s">
        <v>345</v>
      </c>
      <c r="H54" s="118" t="s">
        <v>346</v>
      </c>
    </row>
    <row r="55" spans="7:8">
      <c r="G55" s="118" t="s">
        <v>347</v>
      </c>
      <c r="H55" s="118" t="s">
        <v>348</v>
      </c>
    </row>
    <row r="56" spans="7:8">
      <c r="G56" s="118" t="s">
        <v>349</v>
      </c>
      <c r="H56" s="118" t="s">
        <v>350</v>
      </c>
    </row>
    <row r="57" spans="7:8">
      <c r="G57" s="118" t="s">
        <v>351</v>
      </c>
      <c r="H57" s="118" t="s">
        <v>352</v>
      </c>
    </row>
    <row r="58" spans="7:8">
      <c r="G58" s="118" t="s">
        <v>353</v>
      </c>
      <c r="H58" s="118" t="s">
        <v>354</v>
      </c>
    </row>
    <row r="59" spans="7:8">
      <c r="G59" s="118" t="s">
        <v>355</v>
      </c>
      <c r="H59" s="118" t="s">
        <v>356</v>
      </c>
    </row>
    <row r="60" spans="7:8">
      <c r="G60" s="118" t="s">
        <v>357</v>
      </c>
      <c r="H60" s="118" t="s">
        <v>358</v>
      </c>
    </row>
    <row r="61" spans="7:8">
      <c r="G61" s="118" t="s">
        <v>359</v>
      </c>
      <c r="H61" s="118" t="s">
        <v>360</v>
      </c>
    </row>
    <row r="62" spans="7:8">
      <c r="G62" s="118" t="s">
        <v>361</v>
      </c>
      <c r="H62" s="118" t="s">
        <v>362</v>
      </c>
    </row>
    <row r="63" spans="7:8">
      <c r="G63" s="118" t="s">
        <v>363</v>
      </c>
      <c r="H63" s="118" t="s">
        <v>364</v>
      </c>
    </row>
    <row r="64" spans="7:8">
      <c r="G64" s="118" t="s">
        <v>365</v>
      </c>
      <c r="H64" s="118" t="s">
        <v>366</v>
      </c>
    </row>
    <row r="65" spans="7:8">
      <c r="G65" s="118" t="s">
        <v>367</v>
      </c>
      <c r="H65" s="118" t="s">
        <v>368</v>
      </c>
    </row>
    <row r="66" spans="7:8">
      <c r="G66" s="118" t="s">
        <v>369</v>
      </c>
      <c r="H66" s="118" t="s">
        <v>370</v>
      </c>
    </row>
    <row r="67" spans="7:8">
      <c r="G67" s="118" t="s">
        <v>371</v>
      </c>
      <c r="H67" s="118" t="s">
        <v>372</v>
      </c>
    </row>
    <row r="68" spans="7:8">
      <c r="G68" s="118" t="s">
        <v>373</v>
      </c>
      <c r="H68" s="118" t="s">
        <v>374</v>
      </c>
    </row>
    <row r="69" spans="7:8">
      <c r="G69" s="118" t="s">
        <v>375</v>
      </c>
      <c r="H69" s="118" t="s">
        <v>376</v>
      </c>
    </row>
    <row r="70" spans="7:8">
      <c r="G70" s="118" t="s">
        <v>377</v>
      </c>
      <c r="H70" s="118" t="s">
        <v>378</v>
      </c>
    </row>
    <row r="71" spans="7:8">
      <c r="G71" s="118" t="s">
        <v>379</v>
      </c>
      <c r="H71" s="118" t="s">
        <v>378</v>
      </c>
    </row>
    <row r="72" spans="7:8">
      <c r="G72" s="118" t="s">
        <v>380</v>
      </c>
      <c r="H72" s="118" t="s">
        <v>381</v>
      </c>
    </row>
    <row r="73" spans="7:8">
      <c r="G73" s="118" t="s">
        <v>382</v>
      </c>
      <c r="H73" s="118" t="s">
        <v>383</v>
      </c>
    </row>
    <row r="74" spans="7:8">
      <c r="G74" s="118" t="s">
        <v>384</v>
      </c>
      <c r="H74" s="118" t="s">
        <v>385</v>
      </c>
    </row>
    <row r="75" spans="7:8">
      <c r="G75" s="118" t="s">
        <v>386</v>
      </c>
      <c r="H75" s="118" t="s">
        <v>387</v>
      </c>
    </row>
    <row r="76" spans="7:8">
      <c r="G76" s="118" t="s">
        <v>388</v>
      </c>
      <c r="H76" s="118" t="s">
        <v>389</v>
      </c>
    </row>
    <row r="77" spans="7:8">
      <c r="G77" s="118" t="s">
        <v>390</v>
      </c>
      <c r="H77" s="118" t="s">
        <v>391</v>
      </c>
    </row>
    <row r="78" spans="7:8">
      <c r="G78" s="118" t="s">
        <v>392</v>
      </c>
      <c r="H78" s="118" t="s">
        <v>393</v>
      </c>
    </row>
    <row r="79" spans="7:8">
      <c r="G79" s="118" t="s">
        <v>394</v>
      </c>
      <c r="H79" s="118" t="s">
        <v>395</v>
      </c>
    </row>
    <row r="80" spans="7:8">
      <c r="G80" s="118" t="s">
        <v>396</v>
      </c>
      <c r="H80" s="118" t="s">
        <v>397</v>
      </c>
    </row>
    <row r="81" spans="7:8">
      <c r="G81" s="118" t="s">
        <v>398</v>
      </c>
      <c r="H81" s="118" t="s">
        <v>399</v>
      </c>
    </row>
    <row r="82" spans="7:8">
      <c r="G82" s="118" t="s">
        <v>400</v>
      </c>
      <c r="H82" s="118" t="s">
        <v>401</v>
      </c>
    </row>
    <row r="83" spans="7:8">
      <c r="G83" s="118" t="s">
        <v>402</v>
      </c>
      <c r="H83" s="118" t="s">
        <v>403</v>
      </c>
    </row>
    <row r="84" spans="7:8">
      <c r="G84" s="118" t="s">
        <v>404</v>
      </c>
      <c r="H84" s="118" t="s">
        <v>405</v>
      </c>
    </row>
    <row r="85" spans="7:8">
      <c r="G85" s="118" t="s">
        <v>406</v>
      </c>
      <c r="H85" s="118" t="s">
        <v>407</v>
      </c>
    </row>
    <row r="86" spans="7:8">
      <c r="G86" s="118" t="s">
        <v>408</v>
      </c>
      <c r="H86" s="118" t="s">
        <v>409</v>
      </c>
    </row>
    <row r="87" spans="7:8">
      <c r="G87" s="118" t="s">
        <v>228</v>
      </c>
      <c r="H87" s="118" t="s">
        <v>410</v>
      </c>
    </row>
    <row r="88" spans="7:8">
      <c r="G88" s="118" t="s">
        <v>411</v>
      </c>
      <c r="H88" s="118" t="s">
        <v>412</v>
      </c>
    </row>
    <row r="89" spans="7:8">
      <c r="G89" s="118" t="s">
        <v>413</v>
      </c>
      <c r="H89" s="118" t="s">
        <v>414</v>
      </c>
    </row>
    <row r="90" spans="7:8">
      <c r="G90" s="118" t="s">
        <v>415</v>
      </c>
      <c r="H90" s="118" t="s">
        <v>416</v>
      </c>
    </row>
    <row r="91" spans="7:8">
      <c r="G91" s="118" t="s">
        <v>417</v>
      </c>
      <c r="H91" s="118" t="s">
        <v>418</v>
      </c>
    </row>
    <row r="92" spans="7:8">
      <c r="G92" s="118" t="s">
        <v>419</v>
      </c>
      <c r="H92" s="118" t="s">
        <v>420</v>
      </c>
    </row>
    <row r="93" spans="7:8">
      <c r="G93" s="118" t="s">
        <v>421</v>
      </c>
      <c r="H93" s="118" t="s">
        <v>422</v>
      </c>
    </row>
    <row r="94" spans="7:8">
      <c r="G94" s="118" t="s">
        <v>423</v>
      </c>
      <c r="H94" s="118" t="s">
        <v>424</v>
      </c>
    </row>
    <row r="95" spans="7:8">
      <c r="G95" s="118" t="s">
        <v>425</v>
      </c>
      <c r="H95" s="118" t="s">
        <v>426</v>
      </c>
    </row>
    <row r="96" spans="7:8">
      <c r="G96" s="118" t="s">
        <v>427</v>
      </c>
      <c r="H96" s="118" t="s">
        <v>428</v>
      </c>
    </row>
    <row r="97" spans="7:8">
      <c r="G97" s="118" t="s">
        <v>429</v>
      </c>
      <c r="H97" s="118" t="s">
        <v>430</v>
      </c>
    </row>
    <row r="98" spans="7:8">
      <c r="G98" s="118" t="s">
        <v>431</v>
      </c>
      <c r="H98" s="118" t="s">
        <v>432</v>
      </c>
    </row>
    <row r="99" spans="7:8">
      <c r="G99" s="118" t="s">
        <v>433</v>
      </c>
      <c r="H99" s="118" t="s">
        <v>434</v>
      </c>
    </row>
    <row r="100" spans="7:8">
      <c r="G100" s="118" t="s">
        <v>435</v>
      </c>
      <c r="H100" s="118" t="s">
        <v>436</v>
      </c>
    </row>
    <row r="101" spans="7:8">
      <c r="G101" s="118" t="s">
        <v>437</v>
      </c>
      <c r="H101" s="118" t="s">
        <v>438</v>
      </c>
    </row>
    <row r="102" spans="7:8">
      <c r="G102" s="118" t="s">
        <v>439</v>
      </c>
      <c r="H102" s="118" t="s">
        <v>440</v>
      </c>
    </row>
    <row r="103" spans="7:8">
      <c r="G103" s="118" t="s">
        <v>441</v>
      </c>
      <c r="H103" s="118" t="s">
        <v>442</v>
      </c>
    </row>
    <row r="104" spans="7:8">
      <c r="G104" s="118" t="s">
        <v>443</v>
      </c>
      <c r="H104" s="118" t="s">
        <v>444</v>
      </c>
    </row>
    <row r="105" spans="7:8">
      <c r="G105" s="118" t="s">
        <v>445</v>
      </c>
      <c r="H105" s="118" t="s">
        <v>446</v>
      </c>
    </row>
    <row r="106" spans="7:8">
      <c r="G106" s="118" t="s">
        <v>231</v>
      </c>
      <c r="H106" s="118" t="s">
        <v>447</v>
      </c>
    </row>
    <row r="107" spans="7:8">
      <c r="G107" s="118" t="s">
        <v>448</v>
      </c>
      <c r="H107" s="118" t="s">
        <v>449</v>
      </c>
    </row>
    <row r="108" spans="7:8">
      <c r="G108" s="118" t="s">
        <v>450</v>
      </c>
      <c r="H108" s="118" t="s">
        <v>451</v>
      </c>
    </row>
    <row r="109" spans="7:8">
      <c r="G109" s="118" t="s">
        <v>452</v>
      </c>
      <c r="H109" s="118" t="s">
        <v>453</v>
      </c>
    </row>
    <row r="110" spans="7:8">
      <c r="G110" s="118" t="s">
        <v>454</v>
      </c>
      <c r="H110" s="118" t="s">
        <v>455</v>
      </c>
    </row>
    <row r="111" spans="7:8">
      <c r="G111" s="118" t="s">
        <v>242</v>
      </c>
      <c r="H111" s="118" t="s">
        <v>456</v>
      </c>
    </row>
    <row r="112" spans="7:8">
      <c r="G112" s="118" t="s">
        <v>457</v>
      </c>
      <c r="H112" s="118" t="s">
        <v>458</v>
      </c>
    </row>
    <row r="113" spans="7:8">
      <c r="G113" s="118" t="s">
        <v>459</v>
      </c>
      <c r="H113" s="118" t="s">
        <v>460</v>
      </c>
    </row>
    <row r="114" spans="7:8">
      <c r="G114" s="118" t="s">
        <v>461</v>
      </c>
      <c r="H114" s="118" t="s">
        <v>462</v>
      </c>
    </row>
    <row r="115" spans="7:8">
      <c r="G115" s="118" t="s">
        <v>463</v>
      </c>
      <c r="H115" s="118" t="s">
        <v>464</v>
      </c>
    </row>
    <row r="116" spans="7:8">
      <c r="G116" s="118" t="s">
        <v>465</v>
      </c>
      <c r="H116" s="118" t="s">
        <v>466</v>
      </c>
    </row>
    <row r="117" spans="7:8">
      <c r="G117" s="118" t="s">
        <v>467</v>
      </c>
      <c r="H117" s="118" t="s">
        <v>468</v>
      </c>
    </row>
    <row r="118" spans="7:8">
      <c r="G118" s="118" t="s">
        <v>469</v>
      </c>
      <c r="H118" s="118" t="s">
        <v>470</v>
      </c>
    </row>
    <row r="119" spans="7:8">
      <c r="G119" s="118" t="s">
        <v>471</v>
      </c>
      <c r="H119" s="118" t="s">
        <v>472</v>
      </c>
    </row>
    <row r="120" spans="7:8">
      <c r="G120" s="118" t="s">
        <v>473</v>
      </c>
      <c r="H120" s="118" t="s">
        <v>474</v>
      </c>
    </row>
    <row r="121" spans="7:8">
      <c r="G121" s="118" t="s">
        <v>475</v>
      </c>
      <c r="H121" s="118" t="s">
        <v>476</v>
      </c>
    </row>
    <row r="122" spans="7:8">
      <c r="G122" s="118" t="s">
        <v>477</v>
      </c>
      <c r="H122" s="118" t="s">
        <v>478</v>
      </c>
    </row>
    <row r="123" spans="7:8">
      <c r="G123" s="118" t="s">
        <v>479</v>
      </c>
      <c r="H123" s="118" t="s">
        <v>480</v>
      </c>
    </row>
    <row r="124" spans="7:8">
      <c r="G124" s="118" t="s">
        <v>481</v>
      </c>
      <c r="H124" s="118" t="s">
        <v>482</v>
      </c>
    </row>
    <row r="125" spans="7:8">
      <c r="G125" s="118" t="s">
        <v>483</v>
      </c>
      <c r="H125" s="118" t="s">
        <v>484</v>
      </c>
    </row>
    <row r="126" spans="7:8">
      <c r="G126" s="118" t="s">
        <v>485</v>
      </c>
      <c r="H126" s="118" t="s">
        <v>486</v>
      </c>
    </row>
    <row r="127" spans="7:8">
      <c r="G127" s="118" t="s">
        <v>487</v>
      </c>
      <c r="H127" s="118" t="s">
        <v>488</v>
      </c>
    </row>
    <row r="128" spans="7:8">
      <c r="G128" s="118" t="s">
        <v>489</v>
      </c>
      <c r="H128" s="118" t="s">
        <v>490</v>
      </c>
    </row>
    <row r="129" spans="7:8">
      <c r="G129" s="118" t="s">
        <v>491</v>
      </c>
      <c r="H129" s="118" t="s">
        <v>492</v>
      </c>
    </row>
    <row r="130" spans="7:8">
      <c r="G130" s="118" t="s">
        <v>493</v>
      </c>
      <c r="H130" s="118" t="s">
        <v>494</v>
      </c>
    </row>
    <row r="131" spans="7:8">
      <c r="G131" s="118" t="s">
        <v>495</v>
      </c>
      <c r="H131" s="118" t="s">
        <v>496</v>
      </c>
    </row>
    <row r="132" spans="7:8">
      <c r="G132" s="118" t="s">
        <v>497</v>
      </c>
      <c r="H132" s="118" t="s">
        <v>498</v>
      </c>
    </row>
    <row r="133" spans="7:8">
      <c r="G133" s="118" t="s">
        <v>499</v>
      </c>
      <c r="H133" s="118" t="s">
        <v>500</v>
      </c>
    </row>
    <row r="134" spans="7:8">
      <c r="G134" s="118" t="s">
        <v>501</v>
      </c>
      <c r="H134" s="118" t="s">
        <v>502</v>
      </c>
    </row>
    <row r="135" spans="7:8">
      <c r="G135" s="118" t="s">
        <v>503</v>
      </c>
      <c r="H135" s="118" t="s">
        <v>504</v>
      </c>
    </row>
    <row r="136" spans="7:8">
      <c r="G136" s="118" t="s">
        <v>505</v>
      </c>
      <c r="H136" s="118" t="s">
        <v>506</v>
      </c>
    </row>
    <row r="137" spans="7:8">
      <c r="G137" s="118" t="s">
        <v>507</v>
      </c>
      <c r="H137" s="118" t="s">
        <v>508</v>
      </c>
    </row>
    <row r="138" spans="7:8">
      <c r="G138" s="118" t="s">
        <v>509</v>
      </c>
      <c r="H138" s="118" t="s">
        <v>510</v>
      </c>
    </row>
    <row r="139" spans="7:8">
      <c r="G139" s="118" t="s">
        <v>511</v>
      </c>
      <c r="H139" s="118" t="s">
        <v>512</v>
      </c>
    </row>
    <row r="140" spans="7:8">
      <c r="G140" s="118" t="s">
        <v>513</v>
      </c>
      <c r="H140" s="118" t="s">
        <v>514</v>
      </c>
    </row>
    <row r="141" spans="7:8">
      <c r="G141" s="118" t="s">
        <v>515</v>
      </c>
      <c r="H141" s="118" t="s">
        <v>516</v>
      </c>
    </row>
    <row r="142" spans="7:8">
      <c r="G142" s="118" t="s">
        <v>517</v>
      </c>
      <c r="H142" s="118" t="s">
        <v>518</v>
      </c>
    </row>
    <row r="143" spans="7:8" ht="25.5">
      <c r="G143" s="118" t="s">
        <v>519</v>
      </c>
      <c r="H143" s="118" t="s">
        <v>520</v>
      </c>
    </row>
    <row r="144" spans="7:8">
      <c r="G144" s="118" t="s">
        <v>521</v>
      </c>
      <c r="H144" s="118" t="s">
        <v>522</v>
      </c>
    </row>
    <row r="145" spans="7:8">
      <c r="G145" s="118" t="s">
        <v>523</v>
      </c>
      <c r="H145" s="118" t="s">
        <v>524</v>
      </c>
    </row>
    <row r="146" spans="7:8">
      <c r="G146" s="118" t="s">
        <v>525</v>
      </c>
      <c r="H146" s="118" t="s">
        <v>526</v>
      </c>
    </row>
    <row r="147" spans="7:8">
      <c r="G147" s="118" t="s">
        <v>527</v>
      </c>
      <c r="H147" s="118" t="s">
        <v>528</v>
      </c>
    </row>
    <row r="148" spans="7:8">
      <c r="G148" s="118" t="s">
        <v>529</v>
      </c>
      <c r="H148" s="118" t="s">
        <v>530</v>
      </c>
    </row>
    <row r="149" spans="7:8">
      <c r="G149" s="118" t="s">
        <v>531</v>
      </c>
      <c r="H149" s="118" t="s">
        <v>532</v>
      </c>
    </row>
    <row r="150" spans="7:8">
      <c r="G150" s="118" t="s">
        <v>533</v>
      </c>
      <c r="H150" s="118" t="s">
        <v>534</v>
      </c>
    </row>
    <row r="151" spans="7:8">
      <c r="G151" s="118" t="s">
        <v>535</v>
      </c>
      <c r="H151" s="118" t="s">
        <v>536</v>
      </c>
    </row>
    <row r="152" spans="7:8">
      <c r="G152" s="118" t="s">
        <v>537</v>
      </c>
      <c r="H152" s="118" t="s">
        <v>538</v>
      </c>
    </row>
    <row r="153" spans="7:8">
      <c r="G153" s="118" t="s">
        <v>539</v>
      </c>
      <c r="H153" s="118" t="s">
        <v>540</v>
      </c>
    </row>
    <row r="154" spans="7:8">
      <c r="G154" s="118" t="s">
        <v>541</v>
      </c>
      <c r="H154" s="118" t="s">
        <v>542</v>
      </c>
    </row>
    <row r="155" spans="7:8">
      <c r="G155" s="118" t="s">
        <v>543</v>
      </c>
      <c r="H155" s="118" t="s">
        <v>544</v>
      </c>
    </row>
    <row r="156" spans="7:8">
      <c r="G156" s="118" t="s">
        <v>545</v>
      </c>
      <c r="H156" s="118" t="s">
        <v>546</v>
      </c>
    </row>
    <row r="157" spans="7:8">
      <c r="G157" s="118" t="s">
        <v>547</v>
      </c>
      <c r="H157" s="118" t="s">
        <v>548</v>
      </c>
    </row>
    <row r="158" spans="7:8">
      <c r="G158" s="118" t="s">
        <v>549</v>
      </c>
      <c r="H158" s="118" t="s">
        <v>550</v>
      </c>
    </row>
    <row r="159" spans="7:8">
      <c r="G159" s="118" t="s">
        <v>551</v>
      </c>
      <c r="H159" s="118" t="s">
        <v>552</v>
      </c>
    </row>
    <row r="160" spans="7:8">
      <c r="G160" s="118" t="s">
        <v>553</v>
      </c>
      <c r="H160" s="118" t="s">
        <v>554</v>
      </c>
    </row>
    <row r="161" spans="7:8">
      <c r="G161" s="118" t="s">
        <v>234</v>
      </c>
      <c r="H161" s="118" t="s">
        <v>555</v>
      </c>
    </row>
    <row r="162" spans="7:8">
      <c r="G162" s="118" t="s">
        <v>556</v>
      </c>
      <c r="H162" s="118" t="s">
        <v>557</v>
      </c>
    </row>
    <row r="163" spans="7:8">
      <c r="G163" s="118" t="s">
        <v>558</v>
      </c>
      <c r="H163" s="118" t="s">
        <v>559</v>
      </c>
    </row>
    <row r="164" spans="7:8">
      <c r="G164" s="118" t="s">
        <v>560</v>
      </c>
      <c r="H164" s="118" t="s">
        <v>561</v>
      </c>
    </row>
    <row r="165" spans="7:8">
      <c r="G165" s="118" t="s">
        <v>562</v>
      </c>
      <c r="H165" s="118" t="s">
        <v>563</v>
      </c>
    </row>
    <row r="166" spans="7:8">
      <c r="G166" s="118" t="s">
        <v>564</v>
      </c>
      <c r="H166" s="118" t="s">
        <v>565</v>
      </c>
    </row>
    <row r="167" spans="7:8">
      <c r="G167" s="118" t="s">
        <v>566</v>
      </c>
      <c r="H167" s="118" t="s">
        <v>567</v>
      </c>
    </row>
    <row r="168" spans="7:8">
      <c r="G168" s="118" t="s">
        <v>568</v>
      </c>
      <c r="H168" s="118" t="s">
        <v>569</v>
      </c>
    </row>
    <row r="169" spans="7:8">
      <c r="G169" s="118" t="s">
        <v>570</v>
      </c>
      <c r="H169" s="118" t="s">
        <v>571</v>
      </c>
    </row>
    <row r="170" spans="7:8">
      <c r="G170" s="118" t="s">
        <v>572</v>
      </c>
      <c r="H170" s="118" t="s">
        <v>573</v>
      </c>
    </row>
    <row r="171" spans="7:8">
      <c r="G171" s="118" t="s">
        <v>574</v>
      </c>
      <c r="H171" s="118" t="s">
        <v>575</v>
      </c>
    </row>
    <row r="172" spans="7:8">
      <c r="G172" s="118" t="s">
        <v>576</v>
      </c>
      <c r="H172" s="118" t="s">
        <v>577</v>
      </c>
    </row>
    <row r="173" spans="7:8">
      <c r="G173" s="118" t="s">
        <v>578</v>
      </c>
      <c r="H173" s="118" t="s">
        <v>579</v>
      </c>
    </row>
    <row r="174" spans="7:8">
      <c r="G174" s="118" t="s">
        <v>580</v>
      </c>
      <c r="H174" s="118" t="s">
        <v>581</v>
      </c>
    </row>
    <row r="175" spans="7:8">
      <c r="G175" s="118" t="s">
        <v>582</v>
      </c>
      <c r="H175" s="118" t="s">
        <v>583</v>
      </c>
    </row>
    <row r="176" spans="7:8">
      <c r="G176" s="118" t="s">
        <v>584</v>
      </c>
      <c r="H176" s="118" t="s">
        <v>585</v>
      </c>
    </row>
    <row r="177" spans="7:8">
      <c r="G177" s="118" t="s">
        <v>586</v>
      </c>
      <c r="H177" s="118" t="s">
        <v>587</v>
      </c>
    </row>
    <row r="178" spans="7:8">
      <c r="G178" s="118" t="s">
        <v>235</v>
      </c>
      <c r="H178" s="118" t="s">
        <v>588</v>
      </c>
    </row>
    <row r="179" spans="7:8">
      <c r="G179" s="118" t="s">
        <v>589</v>
      </c>
      <c r="H179" s="118" t="s">
        <v>590</v>
      </c>
    </row>
    <row r="180" spans="7:8">
      <c r="G180" s="118" t="s">
        <v>591</v>
      </c>
      <c r="H180" s="118" t="s">
        <v>592</v>
      </c>
    </row>
    <row r="181" spans="7:8">
      <c r="G181" s="118" t="s">
        <v>593</v>
      </c>
      <c r="H181" s="118" t="s">
        <v>594</v>
      </c>
    </row>
    <row r="182" spans="7:8">
      <c r="G182" s="118" t="s">
        <v>595</v>
      </c>
      <c r="H182" s="118" t="s">
        <v>594</v>
      </c>
    </row>
    <row r="183" spans="7:8">
      <c r="G183" s="118" t="s">
        <v>596</v>
      </c>
      <c r="H183" s="118" t="s">
        <v>594</v>
      </c>
    </row>
    <row r="184" spans="7:8">
      <c r="G184" s="118" t="s">
        <v>597</v>
      </c>
      <c r="H184" s="118" t="s">
        <v>598</v>
      </c>
    </row>
    <row r="185" spans="7:8">
      <c r="G185" s="118" t="s">
        <v>599</v>
      </c>
      <c r="H185" s="118" t="s">
        <v>598</v>
      </c>
    </row>
    <row r="186" spans="7:8">
      <c r="G186" s="118" t="s">
        <v>600</v>
      </c>
      <c r="H186" s="118" t="s">
        <v>598</v>
      </c>
    </row>
    <row r="187" spans="7:8">
      <c r="G187" s="118" t="s">
        <v>601</v>
      </c>
      <c r="H187" s="118" t="s">
        <v>602</v>
      </c>
    </row>
    <row r="188" spans="7:8">
      <c r="G188" s="118" t="s">
        <v>603</v>
      </c>
      <c r="H188" s="118" t="s">
        <v>602</v>
      </c>
    </row>
    <row r="189" spans="7:8">
      <c r="G189" s="118" t="s">
        <v>604</v>
      </c>
      <c r="H189" s="118" t="s">
        <v>602</v>
      </c>
    </row>
    <row r="190" spans="7:8">
      <c r="G190" s="118" t="s">
        <v>605</v>
      </c>
      <c r="H190" s="118" t="s">
        <v>606</v>
      </c>
    </row>
    <row r="191" spans="7:8">
      <c r="G191" s="118" t="s">
        <v>607</v>
      </c>
      <c r="H191" s="118" t="s">
        <v>608</v>
      </c>
    </row>
    <row r="192" spans="7:8">
      <c r="G192" s="118" t="s">
        <v>609</v>
      </c>
      <c r="H192" s="118" t="s">
        <v>610</v>
      </c>
    </row>
    <row r="193" spans="7:8">
      <c r="G193" s="118" t="s">
        <v>611</v>
      </c>
      <c r="H193" s="118" t="s">
        <v>612</v>
      </c>
    </row>
    <row r="194" spans="7:8">
      <c r="G194" s="118" t="s">
        <v>613</v>
      </c>
      <c r="H194" s="118" t="s">
        <v>614</v>
      </c>
    </row>
    <row r="195" spans="7:8">
      <c r="G195" s="118" t="s">
        <v>615</v>
      </c>
      <c r="H195" s="118" t="s">
        <v>616</v>
      </c>
    </row>
    <row r="196" spans="7:8">
      <c r="G196" s="118" t="s">
        <v>617</v>
      </c>
      <c r="H196" s="118" t="s">
        <v>618</v>
      </c>
    </row>
    <row r="197" spans="7:8">
      <c r="G197" s="118" t="s">
        <v>619</v>
      </c>
      <c r="H197" s="118" t="s">
        <v>618</v>
      </c>
    </row>
    <row r="198" spans="7:8">
      <c r="G198" s="118" t="s">
        <v>620</v>
      </c>
      <c r="H198" s="118" t="s">
        <v>621</v>
      </c>
    </row>
    <row r="199" spans="7:8">
      <c r="G199" s="118" t="s">
        <v>622</v>
      </c>
      <c r="H199" s="118" t="s">
        <v>621</v>
      </c>
    </row>
    <row r="200" spans="7:8">
      <c r="G200" s="118" t="s">
        <v>623</v>
      </c>
      <c r="H200" s="118" t="s">
        <v>624</v>
      </c>
    </row>
    <row r="201" spans="7:8">
      <c r="G201" s="118" t="s">
        <v>625</v>
      </c>
      <c r="H201" s="118" t="s">
        <v>626</v>
      </c>
    </row>
    <row r="202" spans="7:8">
      <c r="G202" s="118" t="s">
        <v>627</v>
      </c>
      <c r="H202" s="118" t="s">
        <v>628</v>
      </c>
    </row>
    <row r="203" spans="7:8">
      <c r="G203" s="118" t="s">
        <v>629</v>
      </c>
      <c r="H203" s="118" t="s">
        <v>630</v>
      </c>
    </row>
    <row r="204" spans="7:8">
      <c r="G204" s="118" t="s">
        <v>631</v>
      </c>
      <c r="H204" s="118" t="s">
        <v>632</v>
      </c>
    </row>
    <row r="205" spans="7:8">
      <c r="G205" s="118" t="s">
        <v>633</v>
      </c>
      <c r="H205" s="118" t="s">
        <v>634</v>
      </c>
    </row>
    <row r="206" spans="7:8">
      <c r="G206" s="118" t="s">
        <v>635</v>
      </c>
      <c r="H206" s="118" t="s">
        <v>636</v>
      </c>
    </row>
    <row r="207" spans="7:8">
      <c r="G207" s="118" t="s">
        <v>637</v>
      </c>
      <c r="H207" s="118" t="s">
        <v>638</v>
      </c>
    </row>
    <row r="208" spans="7:8">
      <c r="G208" s="118" t="s">
        <v>639</v>
      </c>
      <c r="H208" s="118" t="s">
        <v>640</v>
      </c>
    </row>
    <row r="209" spans="7:8">
      <c r="G209" s="118" t="s">
        <v>641</v>
      </c>
      <c r="H209" s="118" t="s">
        <v>642</v>
      </c>
    </row>
    <row r="210" spans="7:8">
      <c r="G210" s="118" t="s">
        <v>643</v>
      </c>
      <c r="H210" s="118" t="s">
        <v>644</v>
      </c>
    </row>
    <row r="211" spans="7:8">
      <c r="G211" s="118" t="s">
        <v>236</v>
      </c>
      <c r="H211" s="118" t="s">
        <v>645</v>
      </c>
    </row>
    <row r="212" spans="7:8">
      <c r="G212" s="118" t="s">
        <v>646</v>
      </c>
      <c r="H212" s="118" t="s">
        <v>647</v>
      </c>
    </row>
    <row r="213" spans="7:8">
      <c r="G213" s="118" t="s">
        <v>648</v>
      </c>
      <c r="H213" s="118" t="s">
        <v>649</v>
      </c>
    </row>
    <row r="214" spans="7:8">
      <c r="G214" s="118" t="s">
        <v>650</v>
      </c>
      <c r="H214" s="118" t="s">
        <v>651</v>
      </c>
    </row>
    <row r="215" spans="7:8">
      <c r="G215" s="118" t="s">
        <v>652</v>
      </c>
      <c r="H215" s="118" t="s">
        <v>653</v>
      </c>
    </row>
    <row r="216" spans="7:8">
      <c r="G216" s="118" t="s">
        <v>654</v>
      </c>
      <c r="H216" s="118" t="s">
        <v>655</v>
      </c>
    </row>
    <row r="217" spans="7:8">
      <c r="G217" s="118" t="s">
        <v>656</v>
      </c>
      <c r="H217" s="118" t="s">
        <v>657</v>
      </c>
    </row>
    <row r="218" spans="7:8">
      <c r="G218" s="118" t="s">
        <v>658</v>
      </c>
      <c r="H218" s="118" t="s">
        <v>659</v>
      </c>
    </row>
    <row r="219" spans="7:8">
      <c r="G219" s="118" t="s">
        <v>660</v>
      </c>
      <c r="H219" s="118" t="s">
        <v>661</v>
      </c>
    </row>
    <row r="220" spans="7:8">
      <c r="G220" s="118" t="s">
        <v>662</v>
      </c>
      <c r="H220" s="118" t="s">
        <v>663</v>
      </c>
    </row>
    <row r="221" spans="7:8">
      <c r="G221" s="118" t="s">
        <v>664</v>
      </c>
      <c r="H221" s="118" t="s">
        <v>665</v>
      </c>
    </row>
    <row r="222" spans="7:8">
      <c r="G222" s="118" t="s">
        <v>666</v>
      </c>
      <c r="H222" s="118" t="s">
        <v>667</v>
      </c>
    </row>
    <row r="223" spans="7:8">
      <c r="G223" s="118" t="s">
        <v>668</v>
      </c>
      <c r="H223" s="118" t="s">
        <v>669</v>
      </c>
    </row>
    <row r="224" spans="7:8">
      <c r="G224" s="118" t="s">
        <v>670</v>
      </c>
      <c r="H224" s="118" t="s">
        <v>671</v>
      </c>
    </row>
    <row r="225" spans="7:8">
      <c r="G225" s="118" t="s">
        <v>672</v>
      </c>
      <c r="H225" s="118" t="s">
        <v>673</v>
      </c>
    </row>
    <row r="226" spans="7:8">
      <c r="G226" s="118" t="s">
        <v>674</v>
      </c>
      <c r="H226" s="118" t="s">
        <v>675</v>
      </c>
    </row>
    <row r="227" spans="7:8">
      <c r="G227" s="118" t="s">
        <v>676</v>
      </c>
      <c r="H227" s="118" t="s">
        <v>677</v>
      </c>
    </row>
    <row r="228" spans="7:8">
      <c r="G228" s="118" t="s">
        <v>678</v>
      </c>
      <c r="H228" s="118" t="s">
        <v>677</v>
      </c>
    </row>
    <row r="229" spans="7:8">
      <c r="G229" s="118" t="s">
        <v>679</v>
      </c>
      <c r="H229" s="118" t="s">
        <v>680</v>
      </c>
    </row>
    <row r="230" spans="7:8">
      <c r="G230" s="118" t="s">
        <v>681</v>
      </c>
      <c r="H230" s="118" t="s">
        <v>682</v>
      </c>
    </row>
    <row r="231" spans="7:8">
      <c r="G231" s="118" t="s">
        <v>683</v>
      </c>
      <c r="H231" s="118" t="s">
        <v>684</v>
      </c>
    </row>
    <row r="232" spans="7:8">
      <c r="G232" s="118" t="s">
        <v>685</v>
      </c>
      <c r="H232" s="118" t="s">
        <v>686</v>
      </c>
    </row>
    <row r="233" spans="7:8">
      <c r="G233" s="118" t="s">
        <v>687</v>
      </c>
      <c r="H233" s="118" t="s">
        <v>688</v>
      </c>
    </row>
    <row r="234" spans="7:8">
      <c r="G234" s="118" t="s">
        <v>689</v>
      </c>
      <c r="H234" s="118" t="s">
        <v>690</v>
      </c>
    </row>
    <row r="235" spans="7:8">
      <c r="G235" s="118" t="s">
        <v>691</v>
      </c>
      <c r="H235" s="118" t="s">
        <v>692</v>
      </c>
    </row>
    <row r="236" spans="7:8">
      <c r="G236" s="118" t="s">
        <v>693</v>
      </c>
      <c r="H236" s="118" t="s">
        <v>694</v>
      </c>
    </row>
    <row r="237" spans="7:8">
      <c r="G237" s="118" t="s">
        <v>695</v>
      </c>
      <c r="H237" s="118" t="s">
        <v>696</v>
      </c>
    </row>
    <row r="238" spans="7:8">
      <c r="G238" s="118" t="s">
        <v>697</v>
      </c>
      <c r="H238" s="118" t="s">
        <v>698</v>
      </c>
    </row>
    <row r="239" spans="7:8">
      <c r="G239" s="118" t="s">
        <v>699</v>
      </c>
      <c r="H239" s="118" t="s">
        <v>700</v>
      </c>
    </row>
    <row r="240" spans="7:8">
      <c r="G240" s="118" t="s">
        <v>701</v>
      </c>
      <c r="H240" s="118" t="s">
        <v>702</v>
      </c>
    </row>
  </sheetData>
  <dataValidations count="1">
    <dataValidation type="list" allowBlank="1" showInputMessage="1" showErrorMessage="1" sqref="A3" xr:uid="{77BE5102-7DBD-4B09-B39E-F9FE48800411}">
      <formula1>$G$2:$G$240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B0975-BFEE-4EE9-A62E-13B1E9F34649}">
  <sheetPr codeName="Tabelle14"/>
  <dimension ref="A1:AO242"/>
  <sheetViews>
    <sheetView showGridLines="0" showZeros="0" zoomScaleNormal="100" workbookViewId="0">
      <selection activeCell="L1" sqref="L1:U1"/>
    </sheetView>
  </sheetViews>
  <sheetFormatPr baseColWidth="10" defaultRowHeight="12.75"/>
  <cols>
    <col min="1" max="1" width="3.75" style="150" customWidth="1"/>
    <col min="2" max="2" width="3.75" style="151" customWidth="1"/>
    <col min="3" max="3" width="3.75" style="152" customWidth="1"/>
    <col min="4" max="4" width="3.75" style="151" customWidth="1"/>
    <col min="5" max="5" width="3.75" style="153" customWidth="1"/>
    <col min="6" max="6" width="3.75" style="152" customWidth="1"/>
    <col min="7" max="7" width="3.75" style="151" customWidth="1"/>
    <col min="8" max="8" width="3.75" style="153" customWidth="1"/>
    <col min="9" max="9" width="3.75" style="154" customWidth="1"/>
    <col min="10" max="10" width="3.75" style="151" customWidth="1"/>
    <col min="11" max="11" width="3.75" style="153" customWidth="1"/>
    <col min="12" max="12" width="3.75" style="154" customWidth="1"/>
    <col min="13" max="13" width="3.75" style="151" customWidth="1"/>
    <col min="14" max="14" width="3.75" style="153" customWidth="1"/>
    <col min="15" max="15" width="3.75" style="154" customWidth="1"/>
    <col min="16" max="16" width="3.75" style="151" customWidth="1"/>
    <col min="17" max="17" width="3.75" style="153" customWidth="1"/>
    <col min="18" max="18" width="3.75" style="154" customWidth="1"/>
    <col min="19" max="19" width="3.75" style="151" customWidth="1"/>
    <col min="20" max="20" width="3.75" style="153" customWidth="1"/>
    <col min="21" max="21" width="3.75" style="154" customWidth="1"/>
    <col min="22" max="22" width="3.75" style="151" customWidth="1"/>
    <col min="23" max="23" width="3.75" style="153" customWidth="1"/>
    <col min="24" max="24" width="3.75" style="154" customWidth="1"/>
    <col min="25" max="25" width="3.75" style="151" customWidth="1"/>
    <col min="26" max="26" width="3.75" style="153" customWidth="1"/>
    <col min="27" max="27" width="3.75" style="154" customWidth="1"/>
    <col min="28" max="28" width="3.75" style="151" customWidth="1"/>
    <col min="29" max="29" width="3.75" style="153" customWidth="1"/>
    <col min="30" max="30" width="3.75" style="154" customWidth="1"/>
    <col min="31" max="31" width="3.75" style="151" customWidth="1"/>
    <col min="32" max="32" width="3.75" style="153" customWidth="1"/>
    <col min="33" max="33" width="3.75" style="154" customWidth="1"/>
    <col min="34" max="34" width="3.75" style="151" customWidth="1"/>
    <col min="35" max="35" width="3.75" style="153" customWidth="1"/>
    <col min="36" max="36" width="3.75" style="154" customWidth="1"/>
    <col min="37" max="37" width="4.75" style="154" customWidth="1"/>
    <col min="38" max="39" width="11" style="154"/>
    <col min="40" max="40" width="26.375" style="154" customWidth="1"/>
    <col min="41" max="16384" width="11" style="154"/>
  </cols>
  <sheetData>
    <row r="1" spans="1:41" s="126" customFormat="1" ht="20.25" customHeight="1">
      <c r="A1" s="121" t="s">
        <v>703</v>
      </c>
      <c r="B1" s="122"/>
      <c r="C1" s="123"/>
      <c r="D1" s="124"/>
      <c r="E1" s="125"/>
      <c r="G1" s="274">
        <v>2020</v>
      </c>
      <c r="H1" s="274"/>
      <c r="I1" s="274"/>
      <c r="L1" s="275" t="s">
        <v>299</v>
      </c>
      <c r="M1" s="275"/>
      <c r="N1" s="275"/>
      <c r="O1" s="275"/>
      <c r="P1" s="275"/>
      <c r="Q1" s="275"/>
      <c r="R1" s="275"/>
      <c r="S1" s="275"/>
      <c r="T1" s="275"/>
      <c r="U1" s="275"/>
      <c r="X1" s="67"/>
      <c r="Y1" s="275" t="str">
        <f>VLOOKUP(L1,AN3:AO242,2,FALSE)</f>
        <v>cs</v>
      </c>
      <c r="Z1" s="275"/>
      <c r="AA1" s="275"/>
      <c r="AH1" s="127"/>
      <c r="AI1" s="128"/>
    </row>
    <row r="2" spans="1:41" s="137" customFormat="1" ht="15.75" customHeight="1" thickBot="1">
      <c r="A2" s="129"/>
      <c r="B2" s="129"/>
      <c r="C2" s="129"/>
      <c r="D2" s="129"/>
      <c r="E2" s="130"/>
      <c r="F2" s="131"/>
      <c r="G2" s="129"/>
      <c r="H2" s="132"/>
      <c r="I2" s="133"/>
      <c r="J2" s="129"/>
      <c r="K2" s="132"/>
      <c r="L2" s="133"/>
      <c r="M2" s="134"/>
      <c r="N2" s="132"/>
      <c r="O2" s="133"/>
      <c r="P2" s="133"/>
      <c r="Q2" s="132"/>
      <c r="R2" s="133"/>
      <c r="S2" s="133"/>
      <c r="T2" s="132"/>
      <c r="U2" s="133"/>
      <c r="V2" s="133"/>
      <c r="W2" s="132"/>
      <c r="X2" s="133"/>
      <c r="Y2" s="133"/>
      <c r="Z2" s="135"/>
      <c r="AA2" s="133"/>
      <c r="AB2" s="136"/>
      <c r="AC2" s="136"/>
      <c r="AD2" s="136"/>
      <c r="AE2" s="136"/>
      <c r="AF2" s="136"/>
      <c r="AG2" s="133"/>
      <c r="AH2" s="136"/>
      <c r="AI2" s="135"/>
      <c r="AJ2" s="133"/>
    </row>
    <row r="3" spans="1:41" s="144" customFormat="1" ht="19.899999999999999" customHeight="1">
      <c r="A3" s="138" t="str">
        <f>TEXT(DATE($G$1,(COLUMN()+2)/3,1),"[$-"&amp;$Y$1&amp;"]  MMMM")</f>
        <v xml:space="preserve">  leden</v>
      </c>
      <c r="B3" s="139"/>
      <c r="C3" s="140"/>
      <c r="D3" s="138" t="str">
        <f>TEXT(DATE($G$1,(COLUMN()+2)/3,1),"[$-"&amp;$Y$1&amp;"]  MMMM")</f>
        <v xml:space="preserve">  únor</v>
      </c>
      <c r="E3" s="141"/>
      <c r="F3" s="140"/>
      <c r="G3" s="138" t="str">
        <f>TEXT(DATE($G$1,(COLUMN()+2)/3,1),"[$-"&amp;$Y$1&amp;"]  MMMM")</f>
        <v xml:space="preserve">  březen</v>
      </c>
      <c r="H3" s="141"/>
      <c r="I3" s="140"/>
      <c r="J3" s="138" t="str">
        <f>TEXT(DATE($G$1,(COLUMN()+2)/3,1),"[$-"&amp;$Y$1&amp;"]  MMMM")</f>
        <v xml:space="preserve">  duben</v>
      </c>
      <c r="K3" s="141"/>
      <c r="L3" s="140"/>
      <c r="M3" s="138" t="str">
        <f>TEXT(DATE($G$1,(COLUMN()+2)/3,1),"[$-"&amp;$Y$1&amp;"]  MMMM")</f>
        <v xml:space="preserve">  květen</v>
      </c>
      <c r="N3" s="142"/>
      <c r="O3" s="140"/>
      <c r="P3" s="138" t="str">
        <f>TEXT(DATE($G$1,(COLUMN()+2)/3,1),"[$-"&amp;$Y$1&amp;"]  MMMM")</f>
        <v xml:space="preserve">  červen</v>
      </c>
      <c r="Q3" s="142"/>
      <c r="R3" s="140"/>
      <c r="S3" s="138" t="str">
        <f>TEXT(DATE($G$1,(COLUMN()+2)/3,1),"[$-"&amp;$Y$1&amp;"]  MMMM")</f>
        <v xml:space="preserve">  červenec</v>
      </c>
      <c r="T3" s="141"/>
      <c r="U3" s="140"/>
      <c r="V3" s="138" t="str">
        <f>TEXT(DATE($G$1,(COLUMN()+2)/3,1),"[$-"&amp;$Y$1&amp;"]  MMMM")</f>
        <v xml:space="preserve">  srpen</v>
      </c>
      <c r="W3" s="141"/>
      <c r="X3" s="140"/>
      <c r="Y3" s="138" t="str">
        <f>TEXT(DATE($G$1,(COLUMN()+2)/3,1),"[$-"&amp;$Y$1&amp;"]  MMMM")</f>
        <v xml:space="preserve">  září</v>
      </c>
      <c r="Z3" s="141"/>
      <c r="AA3" s="140"/>
      <c r="AB3" s="138" t="str">
        <f>TEXT(DATE($G$1,(COLUMN()+2)/3,1),"[$-"&amp;$Y$1&amp;"]  MMMM")</f>
        <v xml:space="preserve">  říjen</v>
      </c>
      <c r="AC3" s="141"/>
      <c r="AD3" s="140"/>
      <c r="AE3" s="138" t="str">
        <f>TEXT(DATE($G$1,(COLUMN()+2)/3,1),"[$-"&amp;$Y$1&amp;"]  MMMM")</f>
        <v xml:space="preserve">  listopad</v>
      </c>
      <c r="AF3" s="141"/>
      <c r="AG3" s="140"/>
      <c r="AH3" s="138" t="str">
        <f>TEXT(DATE($G$1,(COLUMN()+2)/3,1),"[$-"&amp;$Y$1&amp;"]  MMMM")</f>
        <v xml:space="preserve">  prosinec</v>
      </c>
      <c r="AI3" s="141"/>
      <c r="AJ3" s="143"/>
      <c r="AM3" s="67">
        <f>INDEX(AP1:AP49,X1)</f>
        <v>0</v>
      </c>
      <c r="AN3" s="117" t="s">
        <v>237</v>
      </c>
      <c r="AO3" s="117" t="s">
        <v>238</v>
      </c>
    </row>
    <row r="4" spans="1:41" s="148" customFormat="1" ht="13.5" customHeight="1">
      <c r="A4" s="145">
        <v>1</v>
      </c>
      <c r="B4" s="146" t="str">
        <f>TEXT(DATE($G$1,COLUMN(C4)/3,A4),"[$-"&amp;$Y$1&amp;"]  TTT")</f>
        <v xml:space="preserve">  st</v>
      </c>
      <c r="C4" s="147" t="str">
        <f>IF(A4="","",IF(WEEKDAY(DATE($G$1,COLUMN()/3,A4),2)=1,_xlfn.ISOWEEKNUM(DATE($G$1,COLUMN()/3,A4)),""))</f>
        <v/>
      </c>
      <c r="D4" s="145">
        <v>1</v>
      </c>
      <c r="E4" s="146" t="str">
        <f t="shared" ref="E4:E31" si="0">TEXT(DATE($G$1,COLUMN(F4)/3,D4),"[$-"&amp;$Y$1&amp;"]  TTT")</f>
        <v xml:space="preserve">  so</v>
      </c>
      <c r="F4" s="147" t="str">
        <f>IF(D4="","",IF(WEEKDAY(DATE($G$1,COLUMN()/3,D4),2)=1,_xlfn.ISOWEEKNUM(DATE($G$1,COLUMN()/3,D4)),""))</f>
        <v/>
      </c>
      <c r="G4" s="145">
        <v>1</v>
      </c>
      <c r="H4" s="146" t="str">
        <f t="shared" ref="H4:H34" si="1">TEXT(DATE($G$1,COLUMN(I4)/3,G4),"[$-"&amp;$Y$1&amp;"]  TTT")</f>
        <v xml:space="preserve">  ne</v>
      </c>
      <c r="I4" s="147" t="str">
        <f>IF(G4="","",IF(WEEKDAY(DATE($G$1,COLUMN()/3,G4),2)=1,_xlfn.ISOWEEKNUM(DATE($G$1,COLUMN()/3,G4)),""))</f>
        <v/>
      </c>
      <c r="J4" s="145">
        <v>1</v>
      </c>
      <c r="K4" s="146" t="str">
        <f t="shared" ref="K4:K33" si="2">TEXT(DATE($G$1,COLUMN(L4)/3,J4),"[$-"&amp;$Y$1&amp;"]  TTT")</f>
        <v xml:space="preserve">  st</v>
      </c>
      <c r="L4" s="147" t="str">
        <f>IF(J4="","",IF(WEEKDAY(DATE($G$1,COLUMN()/3,J4),2)=1,_xlfn.ISOWEEKNUM(DATE($G$1,COLUMN()/3,J4)),""))</f>
        <v/>
      </c>
      <c r="M4" s="145">
        <v>1</v>
      </c>
      <c r="N4" s="146" t="str">
        <f t="shared" ref="N4:N34" si="3">TEXT(DATE($G$1,COLUMN(O4)/3,M4),"[$-"&amp;$Y$1&amp;"]  TTT")</f>
        <v xml:space="preserve">  pá</v>
      </c>
      <c r="O4" s="147" t="str">
        <f>IF(M4="","",IF(WEEKDAY(DATE($G$1,COLUMN()/3,M4),2)=1,_xlfn.ISOWEEKNUM(DATE($G$1,COLUMN()/3,M4)),""))</f>
        <v/>
      </c>
      <c r="P4" s="145">
        <v>1</v>
      </c>
      <c r="Q4" s="146" t="str">
        <f t="shared" ref="Q4:Q33" si="4">TEXT(DATE($G$1,COLUMN(R4)/3,P4),"[$-"&amp;$Y$1&amp;"]  TTT")</f>
        <v xml:space="preserve">  po</v>
      </c>
      <c r="R4" s="147">
        <f>IF(P4="","",IF(WEEKDAY(DATE($G$1,COLUMN()/3,P4),2)=1,_xlfn.ISOWEEKNUM(DATE($G$1,COLUMN()/3,P4)),""))</f>
        <v>23</v>
      </c>
      <c r="S4" s="145">
        <v>1</v>
      </c>
      <c r="T4" s="146" t="str">
        <f t="shared" ref="T4:T34" si="5">TEXT(DATE($G$1,COLUMN(U4)/3,S4),"[$-"&amp;$Y$1&amp;"]  TTT")</f>
        <v xml:space="preserve">  st</v>
      </c>
      <c r="U4" s="147" t="str">
        <f>IF(S4="","",IF(WEEKDAY(DATE($G$1,COLUMN()/3,S4),2)=1,_xlfn.ISOWEEKNUM(DATE($G$1,COLUMN()/3,S4)),""))</f>
        <v/>
      </c>
      <c r="V4" s="145">
        <v>1</v>
      </c>
      <c r="W4" s="146" t="str">
        <f t="shared" ref="W4:W34" si="6">TEXT(DATE($G$1,COLUMN(X4)/3,V4),"[$-"&amp;$Y$1&amp;"]  TTT")</f>
        <v xml:space="preserve">  so</v>
      </c>
      <c r="X4" s="147" t="str">
        <f>IF(V4="","",IF(WEEKDAY(DATE($G$1,COLUMN()/3,V4),2)=1,_xlfn.ISOWEEKNUM(DATE($G$1,COLUMN()/3,V4)),""))</f>
        <v/>
      </c>
      <c r="Y4" s="145">
        <v>1</v>
      </c>
      <c r="Z4" s="146" t="str">
        <f t="shared" ref="Z4:Z33" si="7">TEXT(DATE($G$1,COLUMN(AA4)/3,Y4),"[$-"&amp;$Y$1&amp;"]  TTT")</f>
        <v xml:space="preserve">  út</v>
      </c>
      <c r="AA4" s="147" t="str">
        <f>IF(Y4="","",IF(WEEKDAY(DATE($G$1,COLUMN()/3,Y4),2)=1,_xlfn.ISOWEEKNUM(DATE($G$1,COLUMN()/3,Y4)),""))</f>
        <v/>
      </c>
      <c r="AB4" s="145">
        <v>1</v>
      </c>
      <c r="AC4" s="146" t="str">
        <f t="shared" ref="AC4:AC34" si="8">TEXT(DATE($G$1,COLUMN(AD4)/3,AB4),"[$-"&amp;$Y$1&amp;"]  TTT")</f>
        <v xml:space="preserve">  čt</v>
      </c>
      <c r="AD4" s="147" t="str">
        <f>IF(AB4="","",IF(WEEKDAY(DATE($G$1,COLUMN()/3,AB4),2)=1,_xlfn.ISOWEEKNUM(DATE($G$1,COLUMN()/3,AB4)),""))</f>
        <v/>
      </c>
      <c r="AE4" s="145">
        <v>1</v>
      </c>
      <c r="AF4" s="146" t="str">
        <f t="shared" ref="AF4:AF33" si="9">TEXT(DATE($G$1,COLUMN(AG4)/3,AE4),"[$-"&amp;$Y$1&amp;"]  TTT")</f>
        <v xml:space="preserve">  ne</v>
      </c>
      <c r="AG4" s="147" t="str">
        <f>IF(AE4="","",IF(WEEKDAY(DATE($G$1,COLUMN()/3,AE4),2)=1,_xlfn.ISOWEEKNUM(DATE($G$1,COLUMN()/3,AE4)),""))</f>
        <v/>
      </c>
      <c r="AH4" s="145">
        <v>1</v>
      </c>
      <c r="AI4" s="146" t="str">
        <f t="shared" ref="AI4:AI34" si="10">TEXT(DATE($G$1,COLUMN(AJ4)/3,AH4),"[$-"&amp;$Y$1&amp;"]  TTT")</f>
        <v xml:space="preserve">  út</v>
      </c>
      <c r="AJ4" s="147" t="str">
        <f>IF(AH4="","",IF(WEEKDAY(DATE($G$1,COLUMN()/3,AH4),2)=1,_xlfn.ISOWEEKNUM(DATE($G$1,COLUMN()/3,AH4)),""))</f>
        <v/>
      </c>
      <c r="AM4" s="67"/>
      <c r="AN4" s="118" t="s">
        <v>240</v>
      </c>
      <c r="AO4" s="118" t="s">
        <v>241</v>
      </c>
    </row>
    <row r="5" spans="1:41" s="148" customFormat="1" ht="13.5" customHeight="1">
      <c r="A5" s="145">
        <v>2</v>
      </c>
      <c r="B5" s="146" t="str">
        <f t="shared" ref="B5:B34" si="11">TEXT(DATE($G$1,COLUMN(C5)/3,A5),"[$-"&amp;$Y$1&amp;"]  TTT")</f>
        <v xml:space="preserve">  čt</v>
      </c>
      <c r="C5" s="147" t="str">
        <f t="shared" ref="C5:C34" si="12">IF(A5="","",IF(WEEKDAY(DATE($G$1,COLUMN()/3,A5),2)=1,_xlfn.ISOWEEKNUM(DATE($G$1,COLUMN()/3,A5)),""))</f>
        <v/>
      </c>
      <c r="D5" s="145">
        <v>2</v>
      </c>
      <c r="E5" s="146" t="str">
        <f t="shared" si="0"/>
        <v xml:space="preserve">  ne</v>
      </c>
      <c r="F5" s="147" t="str">
        <f t="shared" ref="F5:F34" si="13">IF(D5="","",IF(WEEKDAY(DATE($G$1,COLUMN()/3,D5),2)=1,_xlfn.ISOWEEKNUM(DATE($G$1,COLUMN()/3,D5)),""))</f>
        <v/>
      </c>
      <c r="G5" s="145">
        <v>2</v>
      </c>
      <c r="H5" s="146" t="str">
        <f t="shared" si="1"/>
        <v xml:space="preserve">  po</v>
      </c>
      <c r="I5" s="147">
        <f t="shared" ref="I5:I34" si="14">IF(G5="","",IF(WEEKDAY(DATE($G$1,COLUMN()/3,G5),2)=1,_xlfn.ISOWEEKNUM(DATE($G$1,COLUMN()/3,G5)),""))</f>
        <v>10</v>
      </c>
      <c r="J5" s="145">
        <v>2</v>
      </c>
      <c r="K5" s="146" t="str">
        <f t="shared" si="2"/>
        <v xml:space="preserve">  čt</v>
      </c>
      <c r="L5" s="147" t="str">
        <f t="shared" ref="L5:L34" si="15">IF(J5="","",IF(WEEKDAY(DATE($G$1,COLUMN()/3,J5),2)=1,_xlfn.ISOWEEKNUM(DATE($G$1,COLUMN()/3,J5)),""))</f>
        <v/>
      </c>
      <c r="M5" s="145">
        <v>2</v>
      </c>
      <c r="N5" s="146" t="str">
        <f t="shared" si="3"/>
        <v xml:space="preserve">  so</v>
      </c>
      <c r="O5" s="147" t="str">
        <f t="shared" ref="O5:O34" si="16">IF(M5="","",IF(WEEKDAY(DATE($G$1,COLUMN()/3,M5),2)=1,_xlfn.ISOWEEKNUM(DATE($G$1,COLUMN()/3,M5)),""))</f>
        <v/>
      </c>
      <c r="P5" s="145">
        <v>2</v>
      </c>
      <c r="Q5" s="146" t="str">
        <f t="shared" si="4"/>
        <v xml:space="preserve">  út</v>
      </c>
      <c r="R5" s="147" t="str">
        <f t="shared" ref="R5:R34" si="17">IF(P5="","",IF(WEEKDAY(DATE($G$1,COLUMN()/3,P5),2)=1,_xlfn.ISOWEEKNUM(DATE($G$1,COLUMN()/3,P5)),""))</f>
        <v/>
      </c>
      <c r="S5" s="145">
        <v>2</v>
      </c>
      <c r="T5" s="146" t="str">
        <f t="shared" si="5"/>
        <v xml:space="preserve">  čt</v>
      </c>
      <c r="U5" s="147" t="str">
        <f t="shared" ref="U5:U34" si="18">IF(S5="","",IF(WEEKDAY(DATE($G$1,COLUMN()/3,S5),2)=1,_xlfn.ISOWEEKNUM(DATE($G$1,COLUMN()/3,S5)),""))</f>
        <v/>
      </c>
      <c r="V5" s="145">
        <v>2</v>
      </c>
      <c r="W5" s="146" t="str">
        <f t="shared" si="6"/>
        <v xml:space="preserve">  ne</v>
      </c>
      <c r="X5" s="147" t="str">
        <f t="shared" ref="X5:X34" si="19">IF(V5="","",IF(WEEKDAY(DATE($G$1,COLUMN()/3,V5),2)=1,_xlfn.ISOWEEKNUM(DATE($G$1,COLUMN()/3,V5)),""))</f>
        <v/>
      </c>
      <c r="Y5" s="145">
        <v>2</v>
      </c>
      <c r="Z5" s="146" t="str">
        <f t="shared" si="7"/>
        <v xml:space="preserve">  st</v>
      </c>
      <c r="AA5" s="147" t="str">
        <f t="shared" ref="AA5:AA34" si="20">IF(Y5="","",IF(WEEKDAY(DATE($G$1,COLUMN()/3,Y5),2)=1,_xlfn.ISOWEEKNUM(DATE($G$1,COLUMN()/3,Y5)),""))</f>
        <v/>
      </c>
      <c r="AB5" s="145">
        <v>2</v>
      </c>
      <c r="AC5" s="146" t="str">
        <f t="shared" si="8"/>
        <v xml:space="preserve">  pá</v>
      </c>
      <c r="AD5" s="147" t="str">
        <f t="shared" ref="AD5:AD34" si="21">IF(AB5="","",IF(WEEKDAY(DATE($G$1,COLUMN()/3,AB5),2)=1,_xlfn.ISOWEEKNUM(DATE($G$1,COLUMN()/3,AB5)),""))</f>
        <v/>
      </c>
      <c r="AE5" s="145">
        <v>2</v>
      </c>
      <c r="AF5" s="146" t="str">
        <f t="shared" si="9"/>
        <v xml:space="preserve">  po</v>
      </c>
      <c r="AG5" s="147">
        <f t="shared" ref="AG5:AG34" si="22">IF(AE5="","",IF(WEEKDAY(DATE($G$1,COLUMN()/3,AE5),2)=1,_xlfn.ISOWEEKNUM(DATE($G$1,COLUMN()/3,AE5)),""))</f>
        <v>45</v>
      </c>
      <c r="AH5" s="145">
        <v>2</v>
      </c>
      <c r="AI5" s="146" t="str">
        <f t="shared" si="10"/>
        <v xml:space="preserve">  st</v>
      </c>
      <c r="AJ5" s="147" t="str">
        <f t="shared" ref="AJ5:AJ34" si="23">IF(AH5="","",IF(WEEKDAY(DATE($G$1,COLUMN()/3,AH5),2)=1,_xlfn.ISOWEEKNUM(DATE($G$1,COLUMN()/3,AH5)),""))</f>
        <v/>
      </c>
      <c r="AM5" s="67"/>
      <c r="AN5" s="118" t="s">
        <v>243</v>
      </c>
      <c r="AO5" s="118" t="s">
        <v>244</v>
      </c>
    </row>
    <row r="6" spans="1:41" s="148" customFormat="1" ht="13.5" customHeight="1">
      <c r="A6" s="145">
        <v>3</v>
      </c>
      <c r="B6" s="146" t="str">
        <f t="shared" si="11"/>
        <v xml:space="preserve">  pá</v>
      </c>
      <c r="C6" s="147" t="str">
        <f t="shared" si="12"/>
        <v/>
      </c>
      <c r="D6" s="145">
        <v>3</v>
      </c>
      <c r="E6" s="146" t="str">
        <f t="shared" si="0"/>
        <v xml:space="preserve">  po</v>
      </c>
      <c r="F6" s="147">
        <f t="shared" si="13"/>
        <v>6</v>
      </c>
      <c r="G6" s="145">
        <v>3</v>
      </c>
      <c r="H6" s="146" t="str">
        <f t="shared" si="1"/>
        <v xml:space="preserve">  út</v>
      </c>
      <c r="I6" s="147" t="str">
        <f t="shared" si="14"/>
        <v/>
      </c>
      <c r="J6" s="145">
        <v>3</v>
      </c>
      <c r="K6" s="146" t="str">
        <f t="shared" si="2"/>
        <v xml:space="preserve">  pá</v>
      </c>
      <c r="L6" s="147" t="str">
        <f t="shared" si="15"/>
        <v/>
      </c>
      <c r="M6" s="145">
        <v>3</v>
      </c>
      <c r="N6" s="146" t="str">
        <f t="shared" si="3"/>
        <v xml:space="preserve">  ne</v>
      </c>
      <c r="O6" s="147" t="str">
        <f t="shared" si="16"/>
        <v/>
      </c>
      <c r="P6" s="145">
        <v>3</v>
      </c>
      <c r="Q6" s="146" t="str">
        <f t="shared" si="4"/>
        <v xml:space="preserve">  st</v>
      </c>
      <c r="R6" s="147" t="str">
        <f t="shared" si="17"/>
        <v/>
      </c>
      <c r="S6" s="145">
        <v>3</v>
      </c>
      <c r="T6" s="146" t="str">
        <f t="shared" si="5"/>
        <v xml:space="preserve">  pá</v>
      </c>
      <c r="U6" s="147" t="str">
        <f t="shared" si="18"/>
        <v/>
      </c>
      <c r="V6" s="145">
        <v>3</v>
      </c>
      <c r="W6" s="146" t="str">
        <f t="shared" si="6"/>
        <v xml:space="preserve">  po</v>
      </c>
      <c r="X6" s="147">
        <f t="shared" si="19"/>
        <v>32</v>
      </c>
      <c r="Y6" s="145">
        <v>3</v>
      </c>
      <c r="Z6" s="146" t="str">
        <f t="shared" si="7"/>
        <v xml:space="preserve">  čt</v>
      </c>
      <c r="AA6" s="147" t="str">
        <f t="shared" si="20"/>
        <v/>
      </c>
      <c r="AB6" s="145">
        <v>3</v>
      </c>
      <c r="AC6" s="146" t="str">
        <f t="shared" si="8"/>
        <v xml:space="preserve">  so</v>
      </c>
      <c r="AD6" s="147" t="str">
        <f t="shared" si="21"/>
        <v/>
      </c>
      <c r="AE6" s="145">
        <v>3</v>
      </c>
      <c r="AF6" s="146" t="str">
        <f t="shared" si="9"/>
        <v xml:space="preserve">  út</v>
      </c>
      <c r="AG6" s="147" t="str">
        <f t="shared" si="22"/>
        <v/>
      </c>
      <c r="AH6" s="145">
        <v>3</v>
      </c>
      <c r="AI6" s="146" t="str">
        <f t="shared" si="10"/>
        <v xml:space="preserve">  čt</v>
      </c>
      <c r="AJ6" s="147" t="str">
        <f t="shared" si="23"/>
        <v/>
      </c>
      <c r="AM6" s="67"/>
      <c r="AN6" s="118" t="s">
        <v>245</v>
      </c>
      <c r="AO6" s="118" t="s">
        <v>246</v>
      </c>
    </row>
    <row r="7" spans="1:41" s="148" customFormat="1" ht="13.5" customHeight="1">
      <c r="A7" s="145">
        <v>4</v>
      </c>
      <c r="B7" s="146" t="str">
        <f t="shared" si="11"/>
        <v xml:space="preserve">  so</v>
      </c>
      <c r="C7" s="147" t="str">
        <f t="shared" si="12"/>
        <v/>
      </c>
      <c r="D7" s="145">
        <v>4</v>
      </c>
      <c r="E7" s="146" t="str">
        <f t="shared" si="0"/>
        <v xml:space="preserve">  út</v>
      </c>
      <c r="F7" s="147" t="str">
        <f t="shared" si="13"/>
        <v/>
      </c>
      <c r="G7" s="145">
        <v>4</v>
      </c>
      <c r="H7" s="146" t="str">
        <f t="shared" si="1"/>
        <v xml:space="preserve">  st</v>
      </c>
      <c r="I7" s="147" t="str">
        <f t="shared" si="14"/>
        <v/>
      </c>
      <c r="J7" s="145">
        <v>4</v>
      </c>
      <c r="K7" s="146" t="str">
        <f t="shared" si="2"/>
        <v xml:space="preserve">  so</v>
      </c>
      <c r="L7" s="147" t="str">
        <f t="shared" si="15"/>
        <v/>
      </c>
      <c r="M7" s="145">
        <v>4</v>
      </c>
      <c r="N7" s="146" t="str">
        <f t="shared" si="3"/>
        <v xml:space="preserve">  po</v>
      </c>
      <c r="O7" s="147">
        <f t="shared" si="16"/>
        <v>19</v>
      </c>
      <c r="P7" s="145">
        <v>4</v>
      </c>
      <c r="Q7" s="146" t="str">
        <f t="shared" si="4"/>
        <v xml:space="preserve">  čt</v>
      </c>
      <c r="R7" s="147" t="str">
        <f t="shared" si="17"/>
        <v/>
      </c>
      <c r="S7" s="145">
        <v>4</v>
      </c>
      <c r="T7" s="146" t="str">
        <f t="shared" si="5"/>
        <v xml:space="preserve">  so</v>
      </c>
      <c r="U7" s="147" t="str">
        <f t="shared" si="18"/>
        <v/>
      </c>
      <c r="V7" s="145">
        <v>4</v>
      </c>
      <c r="W7" s="146" t="str">
        <f t="shared" si="6"/>
        <v xml:space="preserve">  út</v>
      </c>
      <c r="X7" s="147" t="str">
        <f t="shared" si="19"/>
        <v/>
      </c>
      <c r="Y7" s="145">
        <v>4</v>
      </c>
      <c r="Z7" s="146" t="str">
        <f t="shared" si="7"/>
        <v xml:space="preserve">  pá</v>
      </c>
      <c r="AA7" s="147" t="str">
        <f t="shared" si="20"/>
        <v/>
      </c>
      <c r="AB7" s="145">
        <v>4</v>
      </c>
      <c r="AC7" s="146" t="str">
        <f t="shared" si="8"/>
        <v xml:space="preserve">  ne</v>
      </c>
      <c r="AD7" s="147" t="str">
        <f t="shared" si="21"/>
        <v/>
      </c>
      <c r="AE7" s="145">
        <v>4</v>
      </c>
      <c r="AF7" s="146" t="str">
        <f t="shared" si="9"/>
        <v xml:space="preserve">  st</v>
      </c>
      <c r="AG7" s="147" t="str">
        <f t="shared" si="22"/>
        <v/>
      </c>
      <c r="AH7" s="145">
        <v>4</v>
      </c>
      <c r="AI7" s="146" t="str">
        <f t="shared" si="10"/>
        <v xml:space="preserve">  pá</v>
      </c>
      <c r="AJ7" s="147" t="str">
        <f t="shared" si="23"/>
        <v/>
      </c>
      <c r="AM7" s="67"/>
      <c r="AN7" s="118" t="s">
        <v>247</v>
      </c>
      <c r="AO7" s="118" t="s">
        <v>248</v>
      </c>
    </row>
    <row r="8" spans="1:41" s="148" customFormat="1" ht="13.5" customHeight="1">
      <c r="A8" s="145">
        <v>5</v>
      </c>
      <c r="B8" s="146" t="str">
        <f t="shared" si="11"/>
        <v xml:space="preserve">  ne</v>
      </c>
      <c r="C8" s="147" t="str">
        <f t="shared" si="12"/>
        <v/>
      </c>
      <c r="D8" s="145">
        <v>5</v>
      </c>
      <c r="E8" s="146" t="str">
        <f t="shared" si="0"/>
        <v xml:space="preserve">  st</v>
      </c>
      <c r="F8" s="147" t="str">
        <f t="shared" si="13"/>
        <v/>
      </c>
      <c r="G8" s="145">
        <v>5</v>
      </c>
      <c r="H8" s="146" t="str">
        <f t="shared" si="1"/>
        <v xml:space="preserve">  čt</v>
      </c>
      <c r="I8" s="147" t="str">
        <f t="shared" si="14"/>
        <v/>
      </c>
      <c r="J8" s="145">
        <v>5</v>
      </c>
      <c r="K8" s="146" t="str">
        <f t="shared" si="2"/>
        <v xml:space="preserve">  ne</v>
      </c>
      <c r="L8" s="147" t="str">
        <f t="shared" si="15"/>
        <v/>
      </c>
      <c r="M8" s="145">
        <v>5</v>
      </c>
      <c r="N8" s="146" t="str">
        <f t="shared" si="3"/>
        <v xml:space="preserve">  út</v>
      </c>
      <c r="O8" s="147" t="str">
        <f t="shared" si="16"/>
        <v/>
      </c>
      <c r="P8" s="145">
        <v>5</v>
      </c>
      <c r="Q8" s="146" t="str">
        <f t="shared" si="4"/>
        <v xml:space="preserve">  pá</v>
      </c>
      <c r="R8" s="147" t="str">
        <f t="shared" si="17"/>
        <v/>
      </c>
      <c r="S8" s="145">
        <v>5</v>
      </c>
      <c r="T8" s="146" t="str">
        <f t="shared" si="5"/>
        <v xml:space="preserve">  ne</v>
      </c>
      <c r="U8" s="147" t="str">
        <f t="shared" si="18"/>
        <v/>
      </c>
      <c r="V8" s="145">
        <v>5</v>
      </c>
      <c r="W8" s="146" t="str">
        <f t="shared" si="6"/>
        <v xml:space="preserve">  st</v>
      </c>
      <c r="X8" s="147" t="str">
        <f t="shared" si="19"/>
        <v/>
      </c>
      <c r="Y8" s="145">
        <v>5</v>
      </c>
      <c r="Z8" s="146" t="str">
        <f t="shared" si="7"/>
        <v xml:space="preserve">  so</v>
      </c>
      <c r="AA8" s="147" t="str">
        <f t="shared" si="20"/>
        <v/>
      </c>
      <c r="AB8" s="145">
        <v>5</v>
      </c>
      <c r="AC8" s="146" t="str">
        <f t="shared" si="8"/>
        <v xml:space="preserve">  po</v>
      </c>
      <c r="AD8" s="147">
        <f t="shared" si="21"/>
        <v>41</v>
      </c>
      <c r="AE8" s="145">
        <v>5</v>
      </c>
      <c r="AF8" s="146" t="str">
        <f t="shared" si="9"/>
        <v xml:space="preserve">  čt</v>
      </c>
      <c r="AG8" s="147" t="str">
        <f t="shared" si="22"/>
        <v/>
      </c>
      <c r="AH8" s="145">
        <v>5</v>
      </c>
      <c r="AI8" s="146" t="str">
        <f t="shared" si="10"/>
        <v xml:space="preserve">  so</v>
      </c>
      <c r="AJ8" s="147" t="str">
        <f t="shared" si="23"/>
        <v/>
      </c>
      <c r="AM8" s="67"/>
      <c r="AN8" s="118" t="s">
        <v>249</v>
      </c>
      <c r="AO8" s="118" t="s">
        <v>250</v>
      </c>
    </row>
    <row r="9" spans="1:41" s="148" customFormat="1" ht="13.5" customHeight="1">
      <c r="A9" s="145">
        <v>6</v>
      </c>
      <c r="B9" s="146" t="str">
        <f t="shared" si="11"/>
        <v xml:space="preserve">  po</v>
      </c>
      <c r="C9" s="147">
        <f t="shared" si="12"/>
        <v>2</v>
      </c>
      <c r="D9" s="145">
        <v>6</v>
      </c>
      <c r="E9" s="146" t="str">
        <f t="shared" si="0"/>
        <v xml:space="preserve">  čt</v>
      </c>
      <c r="F9" s="147" t="str">
        <f t="shared" si="13"/>
        <v/>
      </c>
      <c r="G9" s="145">
        <v>6</v>
      </c>
      <c r="H9" s="146" t="str">
        <f t="shared" si="1"/>
        <v xml:space="preserve">  pá</v>
      </c>
      <c r="I9" s="147" t="str">
        <f t="shared" si="14"/>
        <v/>
      </c>
      <c r="J9" s="145">
        <v>6</v>
      </c>
      <c r="K9" s="146" t="str">
        <f t="shared" si="2"/>
        <v xml:space="preserve">  po</v>
      </c>
      <c r="L9" s="147">
        <f t="shared" si="15"/>
        <v>15</v>
      </c>
      <c r="M9" s="145">
        <v>6</v>
      </c>
      <c r="N9" s="146" t="str">
        <f t="shared" si="3"/>
        <v xml:space="preserve">  st</v>
      </c>
      <c r="O9" s="147" t="str">
        <f t="shared" si="16"/>
        <v/>
      </c>
      <c r="P9" s="145">
        <v>6</v>
      </c>
      <c r="Q9" s="146" t="str">
        <f t="shared" si="4"/>
        <v xml:space="preserve">  so</v>
      </c>
      <c r="R9" s="147" t="str">
        <f t="shared" si="17"/>
        <v/>
      </c>
      <c r="S9" s="145">
        <v>6</v>
      </c>
      <c r="T9" s="146" t="str">
        <f t="shared" si="5"/>
        <v xml:space="preserve">  po</v>
      </c>
      <c r="U9" s="147">
        <f t="shared" si="18"/>
        <v>28</v>
      </c>
      <c r="V9" s="145">
        <v>6</v>
      </c>
      <c r="W9" s="146" t="str">
        <f t="shared" si="6"/>
        <v xml:space="preserve">  čt</v>
      </c>
      <c r="X9" s="147" t="str">
        <f t="shared" si="19"/>
        <v/>
      </c>
      <c r="Y9" s="145">
        <v>6</v>
      </c>
      <c r="Z9" s="146" t="str">
        <f t="shared" si="7"/>
        <v xml:space="preserve">  ne</v>
      </c>
      <c r="AA9" s="147" t="str">
        <f t="shared" si="20"/>
        <v/>
      </c>
      <c r="AB9" s="145">
        <v>6</v>
      </c>
      <c r="AC9" s="146" t="str">
        <f t="shared" si="8"/>
        <v xml:space="preserve">  út</v>
      </c>
      <c r="AD9" s="147" t="str">
        <f t="shared" si="21"/>
        <v/>
      </c>
      <c r="AE9" s="145">
        <v>6</v>
      </c>
      <c r="AF9" s="146" t="str">
        <f t="shared" si="9"/>
        <v xml:space="preserve">  pá</v>
      </c>
      <c r="AG9" s="147" t="str">
        <f t="shared" si="22"/>
        <v/>
      </c>
      <c r="AH9" s="145">
        <v>6</v>
      </c>
      <c r="AI9" s="146" t="str">
        <f t="shared" si="10"/>
        <v xml:space="preserve">  ne</v>
      </c>
      <c r="AJ9" s="147" t="str">
        <f t="shared" si="23"/>
        <v/>
      </c>
      <c r="AM9" s="119"/>
      <c r="AN9" s="118" t="s">
        <v>251</v>
      </c>
      <c r="AO9" s="118" t="s">
        <v>252</v>
      </c>
    </row>
    <row r="10" spans="1:41" s="148" customFormat="1" ht="13.5" customHeight="1">
      <c r="A10" s="145">
        <v>7</v>
      </c>
      <c r="B10" s="146" t="str">
        <f t="shared" si="11"/>
        <v xml:space="preserve">  út</v>
      </c>
      <c r="C10" s="147" t="str">
        <f t="shared" si="12"/>
        <v/>
      </c>
      <c r="D10" s="145">
        <v>7</v>
      </c>
      <c r="E10" s="146" t="str">
        <f t="shared" si="0"/>
        <v xml:space="preserve">  pá</v>
      </c>
      <c r="F10" s="147" t="str">
        <f t="shared" si="13"/>
        <v/>
      </c>
      <c r="G10" s="145">
        <v>7</v>
      </c>
      <c r="H10" s="146" t="str">
        <f t="shared" si="1"/>
        <v xml:space="preserve">  so</v>
      </c>
      <c r="I10" s="147" t="str">
        <f t="shared" si="14"/>
        <v/>
      </c>
      <c r="J10" s="145">
        <v>7</v>
      </c>
      <c r="K10" s="146" t="str">
        <f t="shared" si="2"/>
        <v xml:space="preserve">  út</v>
      </c>
      <c r="L10" s="147" t="str">
        <f t="shared" si="15"/>
        <v/>
      </c>
      <c r="M10" s="145">
        <v>7</v>
      </c>
      <c r="N10" s="146" t="str">
        <f t="shared" si="3"/>
        <v xml:space="preserve">  čt</v>
      </c>
      <c r="O10" s="147" t="str">
        <f t="shared" si="16"/>
        <v/>
      </c>
      <c r="P10" s="145">
        <v>7</v>
      </c>
      <c r="Q10" s="146" t="str">
        <f t="shared" si="4"/>
        <v xml:space="preserve">  ne</v>
      </c>
      <c r="R10" s="147" t="str">
        <f t="shared" si="17"/>
        <v/>
      </c>
      <c r="S10" s="145">
        <v>7</v>
      </c>
      <c r="T10" s="146" t="str">
        <f t="shared" si="5"/>
        <v xml:space="preserve">  út</v>
      </c>
      <c r="U10" s="147" t="str">
        <f t="shared" si="18"/>
        <v/>
      </c>
      <c r="V10" s="145">
        <v>7</v>
      </c>
      <c r="W10" s="146" t="str">
        <f t="shared" si="6"/>
        <v xml:space="preserve">  pá</v>
      </c>
      <c r="X10" s="147" t="str">
        <f t="shared" si="19"/>
        <v/>
      </c>
      <c r="Y10" s="145">
        <v>7</v>
      </c>
      <c r="Z10" s="146" t="str">
        <f t="shared" si="7"/>
        <v xml:space="preserve">  po</v>
      </c>
      <c r="AA10" s="147">
        <f t="shared" si="20"/>
        <v>37</v>
      </c>
      <c r="AB10" s="145">
        <v>7</v>
      </c>
      <c r="AC10" s="146" t="str">
        <f t="shared" si="8"/>
        <v xml:space="preserve">  st</v>
      </c>
      <c r="AD10" s="147" t="str">
        <f t="shared" si="21"/>
        <v/>
      </c>
      <c r="AE10" s="145">
        <v>7</v>
      </c>
      <c r="AF10" s="146" t="str">
        <f t="shared" si="9"/>
        <v xml:space="preserve">  so</v>
      </c>
      <c r="AG10" s="147" t="str">
        <f t="shared" si="22"/>
        <v/>
      </c>
      <c r="AH10" s="145">
        <v>7</v>
      </c>
      <c r="AI10" s="146" t="str">
        <f t="shared" si="10"/>
        <v xml:space="preserve">  po</v>
      </c>
      <c r="AJ10" s="147">
        <f t="shared" si="23"/>
        <v>50</v>
      </c>
      <c r="AN10" s="118" t="s">
        <v>254</v>
      </c>
      <c r="AO10" s="118" t="s">
        <v>255</v>
      </c>
    </row>
    <row r="11" spans="1:41" s="148" customFormat="1" ht="13.5" customHeight="1">
      <c r="A11" s="145">
        <v>8</v>
      </c>
      <c r="B11" s="146" t="str">
        <f t="shared" si="11"/>
        <v xml:space="preserve">  st</v>
      </c>
      <c r="C11" s="147" t="str">
        <f t="shared" si="12"/>
        <v/>
      </c>
      <c r="D11" s="145">
        <v>8</v>
      </c>
      <c r="E11" s="146" t="str">
        <f t="shared" si="0"/>
        <v xml:space="preserve">  so</v>
      </c>
      <c r="F11" s="147" t="str">
        <f t="shared" si="13"/>
        <v/>
      </c>
      <c r="G11" s="145">
        <v>8</v>
      </c>
      <c r="H11" s="146" t="str">
        <f t="shared" si="1"/>
        <v xml:space="preserve">  ne</v>
      </c>
      <c r="I11" s="147" t="str">
        <f t="shared" si="14"/>
        <v/>
      </c>
      <c r="J11" s="145">
        <v>8</v>
      </c>
      <c r="K11" s="146" t="str">
        <f t="shared" si="2"/>
        <v xml:space="preserve">  st</v>
      </c>
      <c r="L11" s="147" t="str">
        <f t="shared" si="15"/>
        <v/>
      </c>
      <c r="M11" s="145">
        <v>8</v>
      </c>
      <c r="N11" s="146" t="str">
        <f t="shared" si="3"/>
        <v xml:space="preserve">  pá</v>
      </c>
      <c r="O11" s="147" t="str">
        <f t="shared" si="16"/>
        <v/>
      </c>
      <c r="P11" s="145">
        <v>8</v>
      </c>
      <c r="Q11" s="146" t="str">
        <f t="shared" si="4"/>
        <v xml:space="preserve">  po</v>
      </c>
      <c r="R11" s="147">
        <f t="shared" si="17"/>
        <v>24</v>
      </c>
      <c r="S11" s="145">
        <v>8</v>
      </c>
      <c r="T11" s="146" t="str">
        <f t="shared" si="5"/>
        <v xml:space="preserve">  st</v>
      </c>
      <c r="U11" s="147" t="str">
        <f t="shared" si="18"/>
        <v/>
      </c>
      <c r="V11" s="145">
        <v>8</v>
      </c>
      <c r="W11" s="146" t="str">
        <f t="shared" si="6"/>
        <v xml:space="preserve">  so</v>
      </c>
      <c r="X11" s="147" t="str">
        <f t="shared" si="19"/>
        <v/>
      </c>
      <c r="Y11" s="145">
        <v>8</v>
      </c>
      <c r="Z11" s="146" t="str">
        <f t="shared" si="7"/>
        <v xml:space="preserve">  út</v>
      </c>
      <c r="AA11" s="147" t="str">
        <f t="shared" si="20"/>
        <v/>
      </c>
      <c r="AB11" s="145">
        <v>8</v>
      </c>
      <c r="AC11" s="146" t="str">
        <f t="shared" si="8"/>
        <v xml:space="preserve">  čt</v>
      </c>
      <c r="AD11" s="147" t="str">
        <f t="shared" si="21"/>
        <v/>
      </c>
      <c r="AE11" s="145">
        <v>8</v>
      </c>
      <c r="AF11" s="146" t="str">
        <f t="shared" si="9"/>
        <v xml:space="preserve">  ne</v>
      </c>
      <c r="AG11" s="147" t="str">
        <f t="shared" si="22"/>
        <v/>
      </c>
      <c r="AH11" s="145">
        <v>8</v>
      </c>
      <c r="AI11" s="146" t="str">
        <f t="shared" si="10"/>
        <v xml:space="preserve">  út</v>
      </c>
      <c r="AJ11" s="147" t="str">
        <f t="shared" si="23"/>
        <v/>
      </c>
      <c r="AN11" s="118" t="s">
        <v>256</v>
      </c>
      <c r="AO11" s="118" t="s">
        <v>257</v>
      </c>
    </row>
    <row r="12" spans="1:41" s="148" customFormat="1" ht="13.5" customHeight="1">
      <c r="A12" s="145">
        <v>9</v>
      </c>
      <c r="B12" s="146" t="str">
        <f t="shared" si="11"/>
        <v xml:space="preserve">  čt</v>
      </c>
      <c r="C12" s="147" t="str">
        <f t="shared" si="12"/>
        <v/>
      </c>
      <c r="D12" s="145">
        <v>9</v>
      </c>
      <c r="E12" s="146" t="str">
        <f t="shared" si="0"/>
        <v xml:space="preserve">  ne</v>
      </c>
      <c r="F12" s="147" t="str">
        <f t="shared" si="13"/>
        <v/>
      </c>
      <c r="G12" s="145">
        <v>9</v>
      </c>
      <c r="H12" s="146" t="str">
        <f t="shared" si="1"/>
        <v xml:space="preserve">  po</v>
      </c>
      <c r="I12" s="147">
        <f t="shared" si="14"/>
        <v>11</v>
      </c>
      <c r="J12" s="145">
        <v>9</v>
      </c>
      <c r="K12" s="146" t="str">
        <f t="shared" si="2"/>
        <v xml:space="preserve">  čt</v>
      </c>
      <c r="L12" s="147" t="str">
        <f t="shared" si="15"/>
        <v/>
      </c>
      <c r="M12" s="145">
        <v>9</v>
      </c>
      <c r="N12" s="146" t="str">
        <f t="shared" si="3"/>
        <v xml:space="preserve">  so</v>
      </c>
      <c r="O12" s="147" t="str">
        <f t="shared" si="16"/>
        <v/>
      </c>
      <c r="P12" s="145">
        <v>9</v>
      </c>
      <c r="Q12" s="146" t="str">
        <f t="shared" si="4"/>
        <v xml:space="preserve">  út</v>
      </c>
      <c r="R12" s="147" t="str">
        <f t="shared" si="17"/>
        <v/>
      </c>
      <c r="S12" s="145">
        <v>9</v>
      </c>
      <c r="T12" s="146" t="str">
        <f t="shared" si="5"/>
        <v xml:space="preserve">  čt</v>
      </c>
      <c r="U12" s="147" t="str">
        <f t="shared" si="18"/>
        <v/>
      </c>
      <c r="V12" s="145">
        <v>9</v>
      </c>
      <c r="W12" s="146" t="str">
        <f t="shared" si="6"/>
        <v xml:space="preserve">  ne</v>
      </c>
      <c r="X12" s="147" t="str">
        <f t="shared" si="19"/>
        <v/>
      </c>
      <c r="Y12" s="145">
        <v>9</v>
      </c>
      <c r="Z12" s="146" t="str">
        <f t="shared" si="7"/>
        <v xml:space="preserve">  st</v>
      </c>
      <c r="AA12" s="147" t="str">
        <f t="shared" si="20"/>
        <v/>
      </c>
      <c r="AB12" s="145">
        <v>9</v>
      </c>
      <c r="AC12" s="146" t="str">
        <f t="shared" si="8"/>
        <v xml:space="preserve">  pá</v>
      </c>
      <c r="AD12" s="147" t="str">
        <f t="shared" si="21"/>
        <v/>
      </c>
      <c r="AE12" s="145">
        <v>9</v>
      </c>
      <c r="AF12" s="146" t="str">
        <f t="shared" si="9"/>
        <v xml:space="preserve">  po</v>
      </c>
      <c r="AG12" s="147">
        <f t="shared" si="22"/>
        <v>46</v>
      </c>
      <c r="AH12" s="145">
        <v>9</v>
      </c>
      <c r="AI12" s="146" t="str">
        <f t="shared" si="10"/>
        <v xml:space="preserve">  st</v>
      </c>
      <c r="AJ12" s="147" t="str">
        <f t="shared" si="23"/>
        <v/>
      </c>
      <c r="AN12" s="118" t="s">
        <v>258</v>
      </c>
      <c r="AO12" s="118" t="s">
        <v>259</v>
      </c>
    </row>
    <row r="13" spans="1:41" s="148" customFormat="1" ht="13.5" customHeight="1">
      <c r="A13" s="145">
        <v>10</v>
      </c>
      <c r="B13" s="146" t="str">
        <f t="shared" si="11"/>
        <v xml:space="preserve">  pá</v>
      </c>
      <c r="C13" s="147" t="str">
        <f t="shared" si="12"/>
        <v/>
      </c>
      <c r="D13" s="145">
        <v>10</v>
      </c>
      <c r="E13" s="146" t="str">
        <f t="shared" si="0"/>
        <v xml:space="preserve">  po</v>
      </c>
      <c r="F13" s="147">
        <f t="shared" si="13"/>
        <v>7</v>
      </c>
      <c r="G13" s="145">
        <v>10</v>
      </c>
      <c r="H13" s="146" t="str">
        <f t="shared" si="1"/>
        <v xml:space="preserve">  út</v>
      </c>
      <c r="I13" s="147" t="str">
        <f t="shared" si="14"/>
        <v/>
      </c>
      <c r="J13" s="145">
        <v>10</v>
      </c>
      <c r="K13" s="146" t="str">
        <f t="shared" si="2"/>
        <v xml:space="preserve">  pá</v>
      </c>
      <c r="L13" s="147" t="str">
        <f t="shared" si="15"/>
        <v/>
      </c>
      <c r="M13" s="145">
        <v>10</v>
      </c>
      <c r="N13" s="146" t="str">
        <f t="shared" si="3"/>
        <v xml:space="preserve">  ne</v>
      </c>
      <c r="O13" s="147" t="str">
        <f t="shared" si="16"/>
        <v/>
      </c>
      <c r="P13" s="145">
        <v>10</v>
      </c>
      <c r="Q13" s="146" t="str">
        <f t="shared" si="4"/>
        <v xml:space="preserve">  st</v>
      </c>
      <c r="R13" s="147" t="str">
        <f t="shared" si="17"/>
        <v/>
      </c>
      <c r="S13" s="145">
        <v>10</v>
      </c>
      <c r="T13" s="146" t="str">
        <f t="shared" si="5"/>
        <v xml:space="preserve">  pá</v>
      </c>
      <c r="U13" s="147" t="str">
        <f t="shared" si="18"/>
        <v/>
      </c>
      <c r="V13" s="145">
        <v>10</v>
      </c>
      <c r="W13" s="146" t="str">
        <f t="shared" si="6"/>
        <v xml:space="preserve">  po</v>
      </c>
      <c r="X13" s="147">
        <f t="shared" si="19"/>
        <v>33</v>
      </c>
      <c r="Y13" s="145">
        <v>10</v>
      </c>
      <c r="Z13" s="146" t="str">
        <f t="shared" si="7"/>
        <v xml:space="preserve">  čt</v>
      </c>
      <c r="AA13" s="147" t="str">
        <f t="shared" si="20"/>
        <v/>
      </c>
      <c r="AB13" s="145">
        <v>10</v>
      </c>
      <c r="AC13" s="146" t="str">
        <f t="shared" si="8"/>
        <v xml:space="preserve">  so</v>
      </c>
      <c r="AD13" s="147" t="str">
        <f t="shared" si="21"/>
        <v/>
      </c>
      <c r="AE13" s="145">
        <v>10</v>
      </c>
      <c r="AF13" s="146" t="str">
        <f t="shared" si="9"/>
        <v xml:space="preserve">  út</v>
      </c>
      <c r="AG13" s="147" t="str">
        <f t="shared" si="22"/>
        <v/>
      </c>
      <c r="AH13" s="145">
        <v>10</v>
      </c>
      <c r="AI13" s="146" t="str">
        <f t="shared" si="10"/>
        <v xml:space="preserve">  čt</v>
      </c>
      <c r="AJ13" s="147" t="str">
        <f t="shared" si="23"/>
        <v/>
      </c>
      <c r="AN13" s="118" t="s">
        <v>260</v>
      </c>
      <c r="AO13" s="118" t="s">
        <v>261</v>
      </c>
    </row>
    <row r="14" spans="1:41" s="148" customFormat="1" ht="13.5" customHeight="1">
      <c r="A14" s="145">
        <v>11</v>
      </c>
      <c r="B14" s="146" t="str">
        <f t="shared" si="11"/>
        <v xml:space="preserve">  so</v>
      </c>
      <c r="C14" s="147" t="str">
        <f t="shared" si="12"/>
        <v/>
      </c>
      <c r="D14" s="145">
        <v>11</v>
      </c>
      <c r="E14" s="146" t="str">
        <f t="shared" si="0"/>
        <v xml:space="preserve">  út</v>
      </c>
      <c r="F14" s="147" t="str">
        <f t="shared" si="13"/>
        <v/>
      </c>
      <c r="G14" s="145">
        <v>11</v>
      </c>
      <c r="H14" s="146" t="str">
        <f t="shared" si="1"/>
        <v xml:space="preserve">  st</v>
      </c>
      <c r="I14" s="147" t="str">
        <f t="shared" si="14"/>
        <v/>
      </c>
      <c r="J14" s="145">
        <v>11</v>
      </c>
      <c r="K14" s="146" t="str">
        <f t="shared" si="2"/>
        <v xml:space="preserve">  so</v>
      </c>
      <c r="L14" s="147" t="str">
        <f t="shared" si="15"/>
        <v/>
      </c>
      <c r="M14" s="145">
        <v>11</v>
      </c>
      <c r="N14" s="146" t="str">
        <f t="shared" si="3"/>
        <v xml:space="preserve">  po</v>
      </c>
      <c r="O14" s="147">
        <f t="shared" si="16"/>
        <v>20</v>
      </c>
      <c r="P14" s="145">
        <v>11</v>
      </c>
      <c r="Q14" s="146" t="str">
        <f t="shared" si="4"/>
        <v xml:space="preserve">  čt</v>
      </c>
      <c r="R14" s="147" t="str">
        <f t="shared" si="17"/>
        <v/>
      </c>
      <c r="S14" s="145">
        <v>11</v>
      </c>
      <c r="T14" s="146" t="str">
        <f t="shared" si="5"/>
        <v xml:space="preserve">  so</v>
      </c>
      <c r="U14" s="147" t="str">
        <f t="shared" si="18"/>
        <v/>
      </c>
      <c r="V14" s="145">
        <v>11</v>
      </c>
      <c r="W14" s="146" t="str">
        <f t="shared" si="6"/>
        <v xml:space="preserve">  út</v>
      </c>
      <c r="X14" s="147" t="str">
        <f t="shared" si="19"/>
        <v/>
      </c>
      <c r="Y14" s="145">
        <v>11</v>
      </c>
      <c r="Z14" s="146" t="str">
        <f t="shared" si="7"/>
        <v xml:space="preserve">  pá</v>
      </c>
      <c r="AA14" s="147" t="str">
        <f t="shared" si="20"/>
        <v/>
      </c>
      <c r="AB14" s="145">
        <v>11</v>
      </c>
      <c r="AC14" s="146" t="str">
        <f t="shared" si="8"/>
        <v xml:space="preserve">  ne</v>
      </c>
      <c r="AD14" s="147" t="str">
        <f t="shared" si="21"/>
        <v/>
      </c>
      <c r="AE14" s="145">
        <v>11</v>
      </c>
      <c r="AF14" s="146" t="str">
        <f t="shared" si="9"/>
        <v xml:space="preserve">  st</v>
      </c>
      <c r="AG14" s="147" t="str">
        <f t="shared" si="22"/>
        <v/>
      </c>
      <c r="AH14" s="145">
        <v>11</v>
      </c>
      <c r="AI14" s="146" t="str">
        <f t="shared" si="10"/>
        <v xml:space="preserve">  pá</v>
      </c>
      <c r="AJ14" s="147" t="str">
        <f t="shared" si="23"/>
        <v/>
      </c>
      <c r="AN14" s="118" t="s">
        <v>262</v>
      </c>
      <c r="AO14" s="118" t="s">
        <v>263</v>
      </c>
    </row>
    <row r="15" spans="1:41" s="148" customFormat="1" ht="13.5" customHeight="1">
      <c r="A15" s="145">
        <v>12</v>
      </c>
      <c r="B15" s="146" t="str">
        <f t="shared" si="11"/>
        <v xml:space="preserve">  ne</v>
      </c>
      <c r="C15" s="147" t="str">
        <f t="shared" si="12"/>
        <v/>
      </c>
      <c r="D15" s="145">
        <v>12</v>
      </c>
      <c r="E15" s="146" t="str">
        <f t="shared" si="0"/>
        <v xml:space="preserve">  st</v>
      </c>
      <c r="F15" s="147" t="str">
        <f t="shared" si="13"/>
        <v/>
      </c>
      <c r="G15" s="145">
        <v>12</v>
      </c>
      <c r="H15" s="146" t="str">
        <f t="shared" si="1"/>
        <v xml:space="preserve">  čt</v>
      </c>
      <c r="I15" s="147" t="str">
        <f t="shared" si="14"/>
        <v/>
      </c>
      <c r="J15" s="145">
        <v>12</v>
      </c>
      <c r="K15" s="146" t="str">
        <f t="shared" si="2"/>
        <v xml:space="preserve">  ne</v>
      </c>
      <c r="L15" s="147" t="str">
        <f t="shared" si="15"/>
        <v/>
      </c>
      <c r="M15" s="145">
        <v>12</v>
      </c>
      <c r="N15" s="146" t="str">
        <f t="shared" si="3"/>
        <v xml:space="preserve">  út</v>
      </c>
      <c r="O15" s="147" t="str">
        <f t="shared" si="16"/>
        <v/>
      </c>
      <c r="P15" s="145">
        <v>12</v>
      </c>
      <c r="Q15" s="146" t="str">
        <f t="shared" si="4"/>
        <v xml:space="preserve">  pá</v>
      </c>
      <c r="R15" s="147" t="str">
        <f t="shared" si="17"/>
        <v/>
      </c>
      <c r="S15" s="145">
        <v>12</v>
      </c>
      <c r="T15" s="146" t="str">
        <f t="shared" si="5"/>
        <v xml:space="preserve">  ne</v>
      </c>
      <c r="U15" s="147" t="str">
        <f t="shared" si="18"/>
        <v/>
      </c>
      <c r="V15" s="145">
        <v>12</v>
      </c>
      <c r="W15" s="146" t="str">
        <f t="shared" si="6"/>
        <v xml:space="preserve">  st</v>
      </c>
      <c r="X15" s="147" t="str">
        <f t="shared" si="19"/>
        <v/>
      </c>
      <c r="Y15" s="145">
        <v>12</v>
      </c>
      <c r="Z15" s="146" t="str">
        <f t="shared" si="7"/>
        <v xml:space="preserve">  so</v>
      </c>
      <c r="AA15" s="147" t="str">
        <f t="shared" si="20"/>
        <v/>
      </c>
      <c r="AB15" s="145">
        <v>12</v>
      </c>
      <c r="AC15" s="146" t="str">
        <f t="shared" si="8"/>
        <v xml:space="preserve">  po</v>
      </c>
      <c r="AD15" s="147">
        <f t="shared" si="21"/>
        <v>42</v>
      </c>
      <c r="AE15" s="145">
        <v>12</v>
      </c>
      <c r="AF15" s="146" t="str">
        <f t="shared" si="9"/>
        <v xml:space="preserve">  čt</v>
      </c>
      <c r="AG15" s="147" t="str">
        <f t="shared" si="22"/>
        <v/>
      </c>
      <c r="AH15" s="145">
        <v>12</v>
      </c>
      <c r="AI15" s="146" t="str">
        <f t="shared" si="10"/>
        <v xml:space="preserve">  so</v>
      </c>
      <c r="AJ15" s="147" t="str">
        <f t="shared" si="23"/>
        <v/>
      </c>
      <c r="AN15" s="118" t="s">
        <v>264</v>
      </c>
      <c r="AO15" s="118" t="s">
        <v>265</v>
      </c>
    </row>
    <row r="16" spans="1:41" s="148" customFormat="1" ht="13.5" customHeight="1">
      <c r="A16" s="145">
        <v>13</v>
      </c>
      <c r="B16" s="146" t="str">
        <f t="shared" si="11"/>
        <v xml:space="preserve">  po</v>
      </c>
      <c r="C16" s="147">
        <f t="shared" si="12"/>
        <v>3</v>
      </c>
      <c r="D16" s="145">
        <v>13</v>
      </c>
      <c r="E16" s="146" t="str">
        <f t="shared" si="0"/>
        <v xml:space="preserve">  čt</v>
      </c>
      <c r="F16" s="147" t="str">
        <f t="shared" si="13"/>
        <v/>
      </c>
      <c r="G16" s="145">
        <v>13</v>
      </c>
      <c r="H16" s="146" t="str">
        <f t="shared" si="1"/>
        <v xml:space="preserve">  pá</v>
      </c>
      <c r="I16" s="147" t="str">
        <f t="shared" si="14"/>
        <v/>
      </c>
      <c r="J16" s="145">
        <v>13</v>
      </c>
      <c r="K16" s="146" t="str">
        <f t="shared" si="2"/>
        <v xml:space="preserve">  po</v>
      </c>
      <c r="L16" s="147">
        <f t="shared" si="15"/>
        <v>16</v>
      </c>
      <c r="M16" s="145">
        <v>13</v>
      </c>
      <c r="N16" s="146" t="str">
        <f t="shared" si="3"/>
        <v xml:space="preserve">  st</v>
      </c>
      <c r="O16" s="147" t="str">
        <f t="shared" si="16"/>
        <v/>
      </c>
      <c r="P16" s="145">
        <v>13</v>
      </c>
      <c r="Q16" s="146" t="str">
        <f t="shared" si="4"/>
        <v xml:space="preserve">  so</v>
      </c>
      <c r="R16" s="147" t="str">
        <f t="shared" si="17"/>
        <v/>
      </c>
      <c r="S16" s="145">
        <v>13</v>
      </c>
      <c r="T16" s="146" t="str">
        <f t="shared" si="5"/>
        <v xml:space="preserve">  po</v>
      </c>
      <c r="U16" s="147">
        <f t="shared" si="18"/>
        <v>29</v>
      </c>
      <c r="V16" s="145">
        <v>13</v>
      </c>
      <c r="W16" s="146" t="str">
        <f t="shared" si="6"/>
        <v xml:space="preserve">  čt</v>
      </c>
      <c r="X16" s="147" t="str">
        <f t="shared" si="19"/>
        <v/>
      </c>
      <c r="Y16" s="145">
        <v>13</v>
      </c>
      <c r="Z16" s="146" t="str">
        <f t="shared" si="7"/>
        <v xml:space="preserve">  ne</v>
      </c>
      <c r="AA16" s="147" t="str">
        <f t="shared" si="20"/>
        <v/>
      </c>
      <c r="AB16" s="145">
        <v>13</v>
      </c>
      <c r="AC16" s="146" t="str">
        <f t="shared" si="8"/>
        <v xml:space="preserve">  út</v>
      </c>
      <c r="AD16" s="147" t="str">
        <f t="shared" si="21"/>
        <v/>
      </c>
      <c r="AE16" s="145">
        <v>13</v>
      </c>
      <c r="AF16" s="146" t="str">
        <f t="shared" si="9"/>
        <v xml:space="preserve">  pá</v>
      </c>
      <c r="AG16" s="147" t="str">
        <f t="shared" si="22"/>
        <v/>
      </c>
      <c r="AH16" s="145">
        <v>13</v>
      </c>
      <c r="AI16" s="146" t="str">
        <f t="shared" si="10"/>
        <v xml:space="preserve">  ne</v>
      </c>
      <c r="AJ16" s="147" t="str">
        <f t="shared" si="23"/>
        <v/>
      </c>
      <c r="AN16" s="118" t="s">
        <v>266</v>
      </c>
      <c r="AO16" s="118" t="s">
        <v>267</v>
      </c>
    </row>
    <row r="17" spans="1:41" s="148" customFormat="1" ht="13.5" customHeight="1">
      <c r="A17" s="145">
        <v>14</v>
      </c>
      <c r="B17" s="146" t="str">
        <f t="shared" si="11"/>
        <v xml:space="preserve">  út</v>
      </c>
      <c r="C17" s="147" t="str">
        <f t="shared" si="12"/>
        <v/>
      </c>
      <c r="D17" s="145">
        <v>14</v>
      </c>
      <c r="E17" s="146" t="str">
        <f t="shared" si="0"/>
        <v xml:space="preserve">  pá</v>
      </c>
      <c r="F17" s="147" t="str">
        <f t="shared" si="13"/>
        <v/>
      </c>
      <c r="G17" s="145">
        <v>14</v>
      </c>
      <c r="H17" s="146" t="str">
        <f t="shared" si="1"/>
        <v xml:space="preserve">  so</v>
      </c>
      <c r="I17" s="147" t="str">
        <f t="shared" si="14"/>
        <v/>
      </c>
      <c r="J17" s="145">
        <v>14</v>
      </c>
      <c r="K17" s="146" t="str">
        <f t="shared" si="2"/>
        <v xml:space="preserve">  út</v>
      </c>
      <c r="L17" s="147" t="str">
        <f t="shared" si="15"/>
        <v/>
      </c>
      <c r="M17" s="145">
        <v>14</v>
      </c>
      <c r="N17" s="146" t="str">
        <f t="shared" si="3"/>
        <v xml:space="preserve">  čt</v>
      </c>
      <c r="O17" s="147" t="str">
        <f t="shared" si="16"/>
        <v/>
      </c>
      <c r="P17" s="145">
        <v>14</v>
      </c>
      <c r="Q17" s="146" t="str">
        <f t="shared" si="4"/>
        <v xml:space="preserve">  ne</v>
      </c>
      <c r="R17" s="147" t="str">
        <f t="shared" si="17"/>
        <v/>
      </c>
      <c r="S17" s="145">
        <v>14</v>
      </c>
      <c r="T17" s="146" t="str">
        <f t="shared" si="5"/>
        <v xml:space="preserve">  út</v>
      </c>
      <c r="U17" s="147" t="str">
        <f t="shared" si="18"/>
        <v/>
      </c>
      <c r="V17" s="145">
        <v>14</v>
      </c>
      <c r="W17" s="146" t="str">
        <f t="shared" si="6"/>
        <v xml:space="preserve">  pá</v>
      </c>
      <c r="X17" s="147" t="str">
        <f t="shared" si="19"/>
        <v/>
      </c>
      <c r="Y17" s="145">
        <v>14</v>
      </c>
      <c r="Z17" s="146" t="str">
        <f t="shared" si="7"/>
        <v xml:space="preserve">  po</v>
      </c>
      <c r="AA17" s="147">
        <f t="shared" si="20"/>
        <v>38</v>
      </c>
      <c r="AB17" s="145">
        <v>14</v>
      </c>
      <c r="AC17" s="146" t="str">
        <f t="shared" si="8"/>
        <v xml:space="preserve">  st</v>
      </c>
      <c r="AD17" s="147" t="str">
        <f t="shared" si="21"/>
        <v/>
      </c>
      <c r="AE17" s="145">
        <v>14</v>
      </c>
      <c r="AF17" s="146" t="str">
        <f t="shared" si="9"/>
        <v xml:space="preserve">  so</v>
      </c>
      <c r="AG17" s="147" t="str">
        <f t="shared" si="22"/>
        <v/>
      </c>
      <c r="AH17" s="145">
        <v>14</v>
      </c>
      <c r="AI17" s="146" t="str">
        <f t="shared" si="10"/>
        <v xml:space="preserve">  po</v>
      </c>
      <c r="AJ17" s="147">
        <f t="shared" si="23"/>
        <v>51</v>
      </c>
      <c r="AN17" s="118" t="s">
        <v>268</v>
      </c>
      <c r="AO17" s="118" t="s">
        <v>269</v>
      </c>
    </row>
    <row r="18" spans="1:41" s="148" customFormat="1" ht="13.5" customHeight="1">
      <c r="A18" s="145">
        <v>15</v>
      </c>
      <c r="B18" s="146" t="str">
        <f t="shared" si="11"/>
        <v xml:space="preserve">  st</v>
      </c>
      <c r="C18" s="147" t="str">
        <f t="shared" si="12"/>
        <v/>
      </c>
      <c r="D18" s="145">
        <v>15</v>
      </c>
      <c r="E18" s="146" t="str">
        <f t="shared" si="0"/>
        <v xml:space="preserve">  so</v>
      </c>
      <c r="F18" s="147" t="str">
        <f t="shared" si="13"/>
        <v/>
      </c>
      <c r="G18" s="145">
        <v>15</v>
      </c>
      <c r="H18" s="146" t="str">
        <f t="shared" si="1"/>
        <v xml:space="preserve">  ne</v>
      </c>
      <c r="I18" s="147" t="str">
        <f t="shared" si="14"/>
        <v/>
      </c>
      <c r="J18" s="145">
        <v>15</v>
      </c>
      <c r="K18" s="146" t="str">
        <f t="shared" si="2"/>
        <v xml:space="preserve">  st</v>
      </c>
      <c r="L18" s="147" t="str">
        <f t="shared" si="15"/>
        <v/>
      </c>
      <c r="M18" s="145">
        <v>15</v>
      </c>
      <c r="N18" s="146" t="str">
        <f t="shared" si="3"/>
        <v xml:space="preserve">  pá</v>
      </c>
      <c r="O18" s="147" t="str">
        <f t="shared" si="16"/>
        <v/>
      </c>
      <c r="P18" s="145">
        <v>15</v>
      </c>
      <c r="Q18" s="146" t="str">
        <f t="shared" si="4"/>
        <v xml:space="preserve">  po</v>
      </c>
      <c r="R18" s="147">
        <f t="shared" si="17"/>
        <v>25</v>
      </c>
      <c r="S18" s="145">
        <v>15</v>
      </c>
      <c r="T18" s="146" t="str">
        <f t="shared" si="5"/>
        <v xml:space="preserve">  st</v>
      </c>
      <c r="U18" s="147" t="str">
        <f t="shared" si="18"/>
        <v/>
      </c>
      <c r="V18" s="145">
        <v>15</v>
      </c>
      <c r="W18" s="146" t="str">
        <f t="shared" si="6"/>
        <v xml:space="preserve">  so</v>
      </c>
      <c r="X18" s="147" t="str">
        <f t="shared" si="19"/>
        <v/>
      </c>
      <c r="Y18" s="145">
        <v>15</v>
      </c>
      <c r="Z18" s="146" t="str">
        <f t="shared" si="7"/>
        <v xml:space="preserve">  út</v>
      </c>
      <c r="AA18" s="147" t="str">
        <f t="shared" si="20"/>
        <v/>
      </c>
      <c r="AB18" s="145">
        <v>15</v>
      </c>
      <c r="AC18" s="146" t="str">
        <f t="shared" si="8"/>
        <v xml:space="preserve">  čt</v>
      </c>
      <c r="AD18" s="147" t="str">
        <f t="shared" si="21"/>
        <v/>
      </c>
      <c r="AE18" s="145">
        <v>15</v>
      </c>
      <c r="AF18" s="146" t="str">
        <f t="shared" si="9"/>
        <v xml:space="preserve">  ne</v>
      </c>
      <c r="AG18" s="147" t="str">
        <f t="shared" si="22"/>
        <v/>
      </c>
      <c r="AH18" s="145">
        <v>15</v>
      </c>
      <c r="AI18" s="146" t="str">
        <f t="shared" si="10"/>
        <v xml:space="preserve">  út</v>
      </c>
      <c r="AJ18" s="147" t="str">
        <f t="shared" si="23"/>
        <v/>
      </c>
      <c r="AN18" s="118" t="s">
        <v>270</v>
      </c>
      <c r="AO18" s="118" t="s">
        <v>271</v>
      </c>
    </row>
    <row r="19" spans="1:41" s="148" customFormat="1" ht="13.5" customHeight="1">
      <c r="A19" s="145">
        <v>16</v>
      </c>
      <c r="B19" s="146" t="str">
        <f t="shared" si="11"/>
        <v xml:space="preserve">  čt</v>
      </c>
      <c r="C19" s="147" t="str">
        <f t="shared" si="12"/>
        <v/>
      </c>
      <c r="D19" s="145">
        <v>16</v>
      </c>
      <c r="E19" s="146" t="str">
        <f t="shared" si="0"/>
        <v xml:space="preserve">  ne</v>
      </c>
      <c r="F19" s="147" t="str">
        <f t="shared" si="13"/>
        <v/>
      </c>
      <c r="G19" s="145">
        <v>16</v>
      </c>
      <c r="H19" s="146" t="str">
        <f t="shared" si="1"/>
        <v xml:space="preserve">  po</v>
      </c>
      <c r="I19" s="147">
        <f t="shared" si="14"/>
        <v>12</v>
      </c>
      <c r="J19" s="145">
        <v>16</v>
      </c>
      <c r="K19" s="146" t="str">
        <f t="shared" si="2"/>
        <v xml:space="preserve">  čt</v>
      </c>
      <c r="L19" s="147" t="str">
        <f t="shared" si="15"/>
        <v/>
      </c>
      <c r="M19" s="145">
        <v>16</v>
      </c>
      <c r="N19" s="146" t="str">
        <f t="shared" si="3"/>
        <v xml:space="preserve">  so</v>
      </c>
      <c r="O19" s="147" t="str">
        <f t="shared" si="16"/>
        <v/>
      </c>
      <c r="P19" s="145">
        <v>16</v>
      </c>
      <c r="Q19" s="146" t="str">
        <f t="shared" si="4"/>
        <v xml:space="preserve">  út</v>
      </c>
      <c r="R19" s="147" t="str">
        <f t="shared" si="17"/>
        <v/>
      </c>
      <c r="S19" s="145">
        <v>16</v>
      </c>
      <c r="T19" s="146" t="str">
        <f t="shared" si="5"/>
        <v xml:space="preserve">  čt</v>
      </c>
      <c r="U19" s="147" t="str">
        <f t="shared" si="18"/>
        <v/>
      </c>
      <c r="V19" s="145">
        <v>16</v>
      </c>
      <c r="W19" s="146" t="str">
        <f t="shared" si="6"/>
        <v xml:space="preserve">  ne</v>
      </c>
      <c r="X19" s="147" t="str">
        <f t="shared" si="19"/>
        <v/>
      </c>
      <c r="Y19" s="145">
        <v>16</v>
      </c>
      <c r="Z19" s="146" t="str">
        <f t="shared" si="7"/>
        <v xml:space="preserve">  st</v>
      </c>
      <c r="AA19" s="147" t="str">
        <f t="shared" si="20"/>
        <v/>
      </c>
      <c r="AB19" s="145">
        <v>16</v>
      </c>
      <c r="AC19" s="146" t="str">
        <f t="shared" si="8"/>
        <v xml:space="preserve">  pá</v>
      </c>
      <c r="AD19" s="147" t="str">
        <f t="shared" si="21"/>
        <v/>
      </c>
      <c r="AE19" s="145">
        <v>16</v>
      </c>
      <c r="AF19" s="146" t="str">
        <f t="shared" si="9"/>
        <v xml:space="preserve">  po</v>
      </c>
      <c r="AG19" s="147">
        <f t="shared" si="22"/>
        <v>47</v>
      </c>
      <c r="AH19" s="145">
        <v>16</v>
      </c>
      <c r="AI19" s="146" t="str">
        <f t="shared" si="10"/>
        <v xml:space="preserve">  st</v>
      </c>
      <c r="AJ19" s="147" t="str">
        <f t="shared" si="23"/>
        <v/>
      </c>
      <c r="AN19" s="118" t="s">
        <v>272</v>
      </c>
      <c r="AO19" s="118" t="s">
        <v>273</v>
      </c>
    </row>
    <row r="20" spans="1:41" s="149" customFormat="1" ht="13.5" customHeight="1">
      <c r="A20" s="145">
        <v>17</v>
      </c>
      <c r="B20" s="146" t="str">
        <f t="shared" si="11"/>
        <v xml:space="preserve">  pá</v>
      </c>
      <c r="C20" s="147" t="str">
        <f t="shared" si="12"/>
        <v/>
      </c>
      <c r="D20" s="145">
        <v>17</v>
      </c>
      <c r="E20" s="146" t="str">
        <f t="shared" si="0"/>
        <v xml:space="preserve">  po</v>
      </c>
      <c r="F20" s="147">
        <f t="shared" si="13"/>
        <v>8</v>
      </c>
      <c r="G20" s="145">
        <v>17</v>
      </c>
      <c r="H20" s="146" t="str">
        <f t="shared" si="1"/>
        <v xml:space="preserve">  út</v>
      </c>
      <c r="I20" s="147" t="str">
        <f t="shared" si="14"/>
        <v/>
      </c>
      <c r="J20" s="145">
        <v>17</v>
      </c>
      <c r="K20" s="146" t="str">
        <f t="shared" si="2"/>
        <v xml:space="preserve">  pá</v>
      </c>
      <c r="L20" s="147" t="str">
        <f t="shared" si="15"/>
        <v/>
      </c>
      <c r="M20" s="145">
        <v>17</v>
      </c>
      <c r="N20" s="146" t="str">
        <f t="shared" si="3"/>
        <v xml:space="preserve">  ne</v>
      </c>
      <c r="O20" s="147" t="str">
        <f t="shared" si="16"/>
        <v/>
      </c>
      <c r="P20" s="145">
        <v>17</v>
      </c>
      <c r="Q20" s="146" t="str">
        <f t="shared" si="4"/>
        <v xml:space="preserve">  st</v>
      </c>
      <c r="R20" s="147" t="str">
        <f t="shared" si="17"/>
        <v/>
      </c>
      <c r="S20" s="145">
        <v>17</v>
      </c>
      <c r="T20" s="146" t="str">
        <f t="shared" si="5"/>
        <v xml:space="preserve">  pá</v>
      </c>
      <c r="U20" s="147" t="str">
        <f t="shared" si="18"/>
        <v/>
      </c>
      <c r="V20" s="145">
        <v>17</v>
      </c>
      <c r="W20" s="146" t="str">
        <f t="shared" si="6"/>
        <v xml:space="preserve">  po</v>
      </c>
      <c r="X20" s="147">
        <f t="shared" si="19"/>
        <v>34</v>
      </c>
      <c r="Y20" s="145">
        <v>17</v>
      </c>
      <c r="Z20" s="146" t="str">
        <f t="shared" si="7"/>
        <v xml:space="preserve">  čt</v>
      </c>
      <c r="AA20" s="147" t="str">
        <f t="shared" si="20"/>
        <v/>
      </c>
      <c r="AB20" s="145">
        <v>17</v>
      </c>
      <c r="AC20" s="146" t="str">
        <f t="shared" si="8"/>
        <v xml:space="preserve">  so</v>
      </c>
      <c r="AD20" s="147" t="str">
        <f t="shared" si="21"/>
        <v/>
      </c>
      <c r="AE20" s="145">
        <v>17</v>
      </c>
      <c r="AF20" s="146" t="str">
        <f t="shared" si="9"/>
        <v xml:space="preserve">  út</v>
      </c>
      <c r="AG20" s="147" t="str">
        <f t="shared" si="22"/>
        <v/>
      </c>
      <c r="AH20" s="145">
        <v>17</v>
      </c>
      <c r="AI20" s="146" t="str">
        <f t="shared" si="10"/>
        <v xml:space="preserve">  čt</v>
      </c>
      <c r="AJ20" s="147" t="str">
        <f t="shared" si="23"/>
        <v/>
      </c>
      <c r="AN20" s="118" t="s">
        <v>274</v>
      </c>
      <c r="AO20" s="118" t="s">
        <v>275</v>
      </c>
    </row>
    <row r="21" spans="1:41" s="149" customFormat="1" ht="13.5" customHeight="1">
      <c r="A21" s="145">
        <v>18</v>
      </c>
      <c r="B21" s="146" t="str">
        <f t="shared" si="11"/>
        <v xml:space="preserve">  so</v>
      </c>
      <c r="C21" s="147" t="str">
        <f t="shared" si="12"/>
        <v/>
      </c>
      <c r="D21" s="145">
        <v>18</v>
      </c>
      <c r="E21" s="146" t="str">
        <f t="shared" si="0"/>
        <v xml:space="preserve">  út</v>
      </c>
      <c r="F21" s="147" t="str">
        <f t="shared" si="13"/>
        <v/>
      </c>
      <c r="G21" s="145">
        <v>18</v>
      </c>
      <c r="H21" s="146" t="str">
        <f t="shared" si="1"/>
        <v xml:space="preserve">  st</v>
      </c>
      <c r="I21" s="147" t="str">
        <f t="shared" si="14"/>
        <v/>
      </c>
      <c r="J21" s="145">
        <v>18</v>
      </c>
      <c r="K21" s="146" t="str">
        <f t="shared" si="2"/>
        <v xml:space="preserve">  so</v>
      </c>
      <c r="L21" s="147" t="str">
        <f t="shared" si="15"/>
        <v/>
      </c>
      <c r="M21" s="145">
        <v>18</v>
      </c>
      <c r="N21" s="146" t="str">
        <f t="shared" si="3"/>
        <v xml:space="preserve">  po</v>
      </c>
      <c r="O21" s="147">
        <f t="shared" si="16"/>
        <v>21</v>
      </c>
      <c r="P21" s="145">
        <v>18</v>
      </c>
      <c r="Q21" s="146" t="str">
        <f t="shared" si="4"/>
        <v xml:space="preserve">  čt</v>
      </c>
      <c r="R21" s="147" t="str">
        <f t="shared" si="17"/>
        <v/>
      </c>
      <c r="S21" s="145">
        <v>18</v>
      </c>
      <c r="T21" s="146" t="str">
        <f t="shared" si="5"/>
        <v xml:space="preserve">  so</v>
      </c>
      <c r="U21" s="147" t="str">
        <f t="shared" si="18"/>
        <v/>
      </c>
      <c r="V21" s="145">
        <v>18</v>
      </c>
      <c r="W21" s="146" t="str">
        <f t="shared" si="6"/>
        <v xml:space="preserve">  út</v>
      </c>
      <c r="X21" s="147" t="str">
        <f t="shared" si="19"/>
        <v/>
      </c>
      <c r="Y21" s="145">
        <v>18</v>
      </c>
      <c r="Z21" s="146" t="str">
        <f t="shared" si="7"/>
        <v xml:space="preserve">  pá</v>
      </c>
      <c r="AA21" s="147" t="str">
        <f t="shared" si="20"/>
        <v/>
      </c>
      <c r="AB21" s="145">
        <v>18</v>
      </c>
      <c r="AC21" s="146" t="str">
        <f t="shared" si="8"/>
        <v xml:space="preserve">  ne</v>
      </c>
      <c r="AD21" s="147" t="str">
        <f t="shared" si="21"/>
        <v/>
      </c>
      <c r="AE21" s="145">
        <v>18</v>
      </c>
      <c r="AF21" s="146" t="str">
        <f t="shared" si="9"/>
        <v xml:space="preserve">  st</v>
      </c>
      <c r="AG21" s="147" t="str">
        <f t="shared" si="22"/>
        <v/>
      </c>
      <c r="AH21" s="145">
        <v>18</v>
      </c>
      <c r="AI21" s="146" t="str">
        <f t="shared" si="10"/>
        <v xml:space="preserve">  pá</v>
      </c>
      <c r="AJ21" s="147" t="str">
        <f t="shared" si="23"/>
        <v/>
      </c>
      <c r="AN21" s="118" t="s">
        <v>276</v>
      </c>
      <c r="AO21" s="118" t="s">
        <v>277</v>
      </c>
    </row>
    <row r="22" spans="1:41" s="149" customFormat="1" ht="13.5" customHeight="1">
      <c r="A22" s="145">
        <v>19</v>
      </c>
      <c r="B22" s="146" t="str">
        <f t="shared" si="11"/>
        <v xml:space="preserve">  ne</v>
      </c>
      <c r="C22" s="147" t="str">
        <f t="shared" si="12"/>
        <v/>
      </c>
      <c r="D22" s="145">
        <v>19</v>
      </c>
      <c r="E22" s="146" t="str">
        <f t="shared" si="0"/>
        <v xml:space="preserve">  st</v>
      </c>
      <c r="F22" s="147" t="str">
        <f t="shared" si="13"/>
        <v/>
      </c>
      <c r="G22" s="145">
        <v>19</v>
      </c>
      <c r="H22" s="146" t="str">
        <f t="shared" si="1"/>
        <v xml:space="preserve">  čt</v>
      </c>
      <c r="I22" s="147" t="str">
        <f t="shared" si="14"/>
        <v/>
      </c>
      <c r="J22" s="145">
        <v>19</v>
      </c>
      <c r="K22" s="146" t="str">
        <f t="shared" si="2"/>
        <v xml:space="preserve">  ne</v>
      </c>
      <c r="L22" s="147" t="str">
        <f t="shared" si="15"/>
        <v/>
      </c>
      <c r="M22" s="145">
        <v>19</v>
      </c>
      <c r="N22" s="146" t="str">
        <f t="shared" si="3"/>
        <v xml:space="preserve">  út</v>
      </c>
      <c r="O22" s="147" t="str">
        <f t="shared" si="16"/>
        <v/>
      </c>
      <c r="P22" s="145">
        <v>19</v>
      </c>
      <c r="Q22" s="146" t="str">
        <f t="shared" si="4"/>
        <v xml:space="preserve">  pá</v>
      </c>
      <c r="R22" s="147" t="str">
        <f t="shared" si="17"/>
        <v/>
      </c>
      <c r="S22" s="145">
        <v>19</v>
      </c>
      <c r="T22" s="146" t="str">
        <f t="shared" si="5"/>
        <v xml:space="preserve">  ne</v>
      </c>
      <c r="U22" s="147" t="str">
        <f t="shared" si="18"/>
        <v/>
      </c>
      <c r="V22" s="145">
        <v>19</v>
      </c>
      <c r="W22" s="146" t="str">
        <f t="shared" si="6"/>
        <v xml:space="preserve">  st</v>
      </c>
      <c r="X22" s="147" t="str">
        <f t="shared" si="19"/>
        <v/>
      </c>
      <c r="Y22" s="145">
        <v>19</v>
      </c>
      <c r="Z22" s="146" t="str">
        <f t="shared" si="7"/>
        <v xml:space="preserve">  so</v>
      </c>
      <c r="AA22" s="147" t="str">
        <f t="shared" si="20"/>
        <v/>
      </c>
      <c r="AB22" s="145">
        <v>19</v>
      </c>
      <c r="AC22" s="146" t="str">
        <f t="shared" si="8"/>
        <v xml:space="preserve">  po</v>
      </c>
      <c r="AD22" s="147">
        <f t="shared" si="21"/>
        <v>43</v>
      </c>
      <c r="AE22" s="145">
        <v>19</v>
      </c>
      <c r="AF22" s="146" t="str">
        <f t="shared" si="9"/>
        <v xml:space="preserve">  čt</v>
      </c>
      <c r="AG22" s="147" t="str">
        <f t="shared" si="22"/>
        <v/>
      </c>
      <c r="AH22" s="145">
        <v>19</v>
      </c>
      <c r="AI22" s="146" t="str">
        <f t="shared" si="10"/>
        <v xml:space="preserve">  so</v>
      </c>
      <c r="AJ22" s="147" t="str">
        <f t="shared" si="23"/>
        <v/>
      </c>
      <c r="AN22" s="118" t="s">
        <v>278</v>
      </c>
      <c r="AO22" s="118" t="s">
        <v>279</v>
      </c>
    </row>
    <row r="23" spans="1:41" s="149" customFormat="1" ht="13.5" customHeight="1">
      <c r="A23" s="145">
        <v>20</v>
      </c>
      <c r="B23" s="146" t="str">
        <f t="shared" si="11"/>
        <v xml:space="preserve">  po</v>
      </c>
      <c r="C23" s="147">
        <f t="shared" si="12"/>
        <v>4</v>
      </c>
      <c r="D23" s="145">
        <v>20</v>
      </c>
      <c r="E23" s="146" t="str">
        <f t="shared" si="0"/>
        <v xml:space="preserve">  čt</v>
      </c>
      <c r="F23" s="147" t="str">
        <f t="shared" si="13"/>
        <v/>
      </c>
      <c r="G23" s="145">
        <v>20</v>
      </c>
      <c r="H23" s="146" t="str">
        <f t="shared" si="1"/>
        <v xml:space="preserve">  pá</v>
      </c>
      <c r="I23" s="147" t="str">
        <f t="shared" si="14"/>
        <v/>
      </c>
      <c r="J23" s="145">
        <v>20</v>
      </c>
      <c r="K23" s="146" t="str">
        <f t="shared" si="2"/>
        <v xml:space="preserve">  po</v>
      </c>
      <c r="L23" s="147">
        <f t="shared" si="15"/>
        <v>17</v>
      </c>
      <c r="M23" s="145">
        <v>20</v>
      </c>
      <c r="N23" s="146" t="str">
        <f t="shared" si="3"/>
        <v xml:space="preserve">  st</v>
      </c>
      <c r="O23" s="147" t="str">
        <f t="shared" si="16"/>
        <v/>
      </c>
      <c r="P23" s="145">
        <v>20</v>
      </c>
      <c r="Q23" s="146" t="str">
        <f t="shared" si="4"/>
        <v xml:space="preserve">  so</v>
      </c>
      <c r="R23" s="147" t="str">
        <f t="shared" si="17"/>
        <v/>
      </c>
      <c r="S23" s="145">
        <v>20</v>
      </c>
      <c r="T23" s="146" t="str">
        <f t="shared" si="5"/>
        <v xml:space="preserve">  po</v>
      </c>
      <c r="U23" s="147">
        <f t="shared" si="18"/>
        <v>30</v>
      </c>
      <c r="V23" s="145">
        <v>20</v>
      </c>
      <c r="W23" s="146" t="str">
        <f t="shared" si="6"/>
        <v xml:space="preserve">  čt</v>
      </c>
      <c r="X23" s="147" t="str">
        <f t="shared" si="19"/>
        <v/>
      </c>
      <c r="Y23" s="145">
        <v>20</v>
      </c>
      <c r="Z23" s="146" t="str">
        <f t="shared" si="7"/>
        <v xml:space="preserve">  ne</v>
      </c>
      <c r="AA23" s="147" t="str">
        <f t="shared" si="20"/>
        <v/>
      </c>
      <c r="AB23" s="145">
        <v>20</v>
      </c>
      <c r="AC23" s="146" t="str">
        <f t="shared" si="8"/>
        <v xml:space="preserve">  út</v>
      </c>
      <c r="AD23" s="147" t="str">
        <f t="shared" si="21"/>
        <v/>
      </c>
      <c r="AE23" s="145">
        <v>20</v>
      </c>
      <c r="AF23" s="146" t="str">
        <f t="shared" si="9"/>
        <v xml:space="preserve">  pá</v>
      </c>
      <c r="AG23" s="147" t="str">
        <f t="shared" si="22"/>
        <v/>
      </c>
      <c r="AH23" s="145">
        <v>20</v>
      </c>
      <c r="AI23" s="146" t="str">
        <f t="shared" si="10"/>
        <v xml:space="preserve">  ne</v>
      </c>
      <c r="AJ23" s="147" t="str">
        <f t="shared" si="23"/>
        <v/>
      </c>
      <c r="AN23" s="118" t="s">
        <v>280</v>
      </c>
      <c r="AO23" s="118" t="s">
        <v>281</v>
      </c>
    </row>
    <row r="24" spans="1:41" s="149" customFormat="1" ht="13.5" customHeight="1">
      <c r="A24" s="145">
        <v>21</v>
      </c>
      <c r="B24" s="146" t="str">
        <f t="shared" si="11"/>
        <v xml:space="preserve">  út</v>
      </c>
      <c r="C24" s="147" t="str">
        <f t="shared" si="12"/>
        <v/>
      </c>
      <c r="D24" s="145">
        <v>21</v>
      </c>
      <c r="E24" s="146" t="str">
        <f t="shared" si="0"/>
        <v xml:space="preserve">  pá</v>
      </c>
      <c r="F24" s="147" t="str">
        <f t="shared" si="13"/>
        <v/>
      </c>
      <c r="G24" s="145">
        <v>21</v>
      </c>
      <c r="H24" s="146" t="str">
        <f t="shared" si="1"/>
        <v xml:space="preserve">  so</v>
      </c>
      <c r="I24" s="147" t="str">
        <f t="shared" si="14"/>
        <v/>
      </c>
      <c r="J24" s="145">
        <v>21</v>
      </c>
      <c r="K24" s="146" t="str">
        <f t="shared" si="2"/>
        <v xml:space="preserve">  út</v>
      </c>
      <c r="L24" s="147" t="str">
        <f t="shared" si="15"/>
        <v/>
      </c>
      <c r="M24" s="145">
        <v>21</v>
      </c>
      <c r="N24" s="146" t="str">
        <f t="shared" si="3"/>
        <v xml:space="preserve">  čt</v>
      </c>
      <c r="O24" s="147" t="str">
        <f t="shared" si="16"/>
        <v/>
      </c>
      <c r="P24" s="145">
        <v>21</v>
      </c>
      <c r="Q24" s="146" t="str">
        <f t="shared" si="4"/>
        <v xml:space="preserve">  ne</v>
      </c>
      <c r="R24" s="147" t="str">
        <f t="shared" si="17"/>
        <v/>
      </c>
      <c r="S24" s="145">
        <v>21</v>
      </c>
      <c r="T24" s="146" t="str">
        <f t="shared" si="5"/>
        <v xml:space="preserve">  út</v>
      </c>
      <c r="U24" s="147" t="str">
        <f t="shared" si="18"/>
        <v/>
      </c>
      <c r="V24" s="145">
        <v>21</v>
      </c>
      <c r="W24" s="146" t="str">
        <f t="shared" si="6"/>
        <v xml:space="preserve">  pá</v>
      </c>
      <c r="X24" s="147" t="str">
        <f t="shared" si="19"/>
        <v/>
      </c>
      <c r="Y24" s="145">
        <v>21</v>
      </c>
      <c r="Z24" s="146" t="str">
        <f t="shared" si="7"/>
        <v xml:space="preserve">  po</v>
      </c>
      <c r="AA24" s="147">
        <f t="shared" si="20"/>
        <v>39</v>
      </c>
      <c r="AB24" s="145">
        <v>21</v>
      </c>
      <c r="AC24" s="146" t="str">
        <f t="shared" si="8"/>
        <v xml:space="preserve">  st</v>
      </c>
      <c r="AD24" s="147" t="str">
        <f t="shared" si="21"/>
        <v/>
      </c>
      <c r="AE24" s="145">
        <v>21</v>
      </c>
      <c r="AF24" s="146" t="str">
        <f t="shared" si="9"/>
        <v xml:space="preserve">  so</v>
      </c>
      <c r="AG24" s="147" t="str">
        <f t="shared" si="22"/>
        <v/>
      </c>
      <c r="AH24" s="145">
        <v>21</v>
      </c>
      <c r="AI24" s="146" t="str">
        <f t="shared" si="10"/>
        <v xml:space="preserve">  po</v>
      </c>
      <c r="AJ24" s="147">
        <f t="shared" si="23"/>
        <v>52</v>
      </c>
      <c r="AN24" s="118" t="s">
        <v>282</v>
      </c>
      <c r="AO24" s="118" t="s">
        <v>283</v>
      </c>
    </row>
    <row r="25" spans="1:41" s="149" customFormat="1" ht="13.5" customHeight="1">
      <c r="A25" s="145">
        <v>22</v>
      </c>
      <c r="B25" s="146" t="str">
        <f t="shared" si="11"/>
        <v xml:space="preserve">  st</v>
      </c>
      <c r="C25" s="147" t="str">
        <f t="shared" si="12"/>
        <v/>
      </c>
      <c r="D25" s="145">
        <v>22</v>
      </c>
      <c r="E25" s="146" t="str">
        <f t="shared" si="0"/>
        <v xml:space="preserve">  so</v>
      </c>
      <c r="F25" s="147" t="str">
        <f t="shared" si="13"/>
        <v/>
      </c>
      <c r="G25" s="145">
        <v>22</v>
      </c>
      <c r="H25" s="146" t="str">
        <f t="shared" si="1"/>
        <v xml:space="preserve">  ne</v>
      </c>
      <c r="I25" s="147" t="str">
        <f t="shared" si="14"/>
        <v/>
      </c>
      <c r="J25" s="145">
        <v>22</v>
      </c>
      <c r="K25" s="146" t="str">
        <f t="shared" si="2"/>
        <v xml:space="preserve">  st</v>
      </c>
      <c r="L25" s="147" t="str">
        <f t="shared" si="15"/>
        <v/>
      </c>
      <c r="M25" s="145">
        <v>22</v>
      </c>
      <c r="N25" s="146" t="str">
        <f t="shared" si="3"/>
        <v xml:space="preserve">  pá</v>
      </c>
      <c r="O25" s="147" t="str">
        <f t="shared" si="16"/>
        <v/>
      </c>
      <c r="P25" s="145">
        <v>22</v>
      </c>
      <c r="Q25" s="146" t="str">
        <f t="shared" si="4"/>
        <v xml:space="preserve">  po</v>
      </c>
      <c r="R25" s="147">
        <f t="shared" si="17"/>
        <v>26</v>
      </c>
      <c r="S25" s="145">
        <v>22</v>
      </c>
      <c r="T25" s="146" t="str">
        <f t="shared" si="5"/>
        <v xml:space="preserve">  st</v>
      </c>
      <c r="U25" s="147" t="str">
        <f t="shared" si="18"/>
        <v/>
      </c>
      <c r="V25" s="145">
        <v>22</v>
      </c>
      <c r="W25" s="146" t="str">
        <f t="shared" si="6"/>
        <v xml:space="preserve">  so</v>
      </c>
      <c r="X25" s="147" t="str">
        <f t="shared" si="19"/>
        <v/>
      </c>
      <c r="Y25" s="145">
        <v>22</v>
      </c>
      <c r="Z25" s="146" t="str">
        <f t="shared" si="7"/>
        <v xml:space="preserve">  út</v>
      </c>
      <c r="AA25" s="147" t="str">
        <f t="shared" si="20"/>
        <v/>
      </c>
      <c r="AB25" s="145">
        <v>22</v>
      </c>
      <c r="AC25" s="146" t="str">
        <f t="shared" si="8"/>
        <v xml:space="preserve">  čt</v>
      </c>
      <c r="AD25" s="147" t="str">
        <f t="shared" si="21"/>
        <v/>
      </c>
      <c r="AE25" s="145">
        <v>22</v>
      </c>
      <c r="AF25" s="146" t="str">
        <f t="shared" si="9"/>
        <v xml:space="preserve">  ne</v>
      </c>
      <c r="AG25" s="147" t="str">
        <f t="shared" si="22"/>
        <v/>
      </c>
      <c r="AH25" s="145">
        <v>22</v>
      </c>
      <c r="AI25" s="146" t="str">
        <f t="shared" si="10"/>
        <v xml:space="preserve">  út</v>
      </c>
      <c r="AJ25" s="147" t="str">
        <f t="shared" si="23"/>
        <v/>
      </c>
      <c r="AN25" s="118" t="s">
        <v>284</v>
      </c>
      <c r="AO25" s="118" t="s">
        <v>283</v>
      </c>
    </row>
    <row r="26" spans="1:41" s="149" customFormat="1" ht="13.5" customHeight="1">
      <c r="A26" s="145">
        <v>23</v>
      </c>
      <c r="B26" s="146" t="str">
        <f t="shared" si="11"/>
        <v xml:space="preserve">  čt</v>
      </c>
      <c r="C26" s="147" t="str">
        <f t="shared" si="12"/>
        <v/>
      </c>
      <c r="D26" s="145">
        <v>23</v>
      </c>
      <c r="E26" s="146" t="str">
        <f t="shared" si="0"/>
        <v xml:space="preserve">  ne</v>
      </c>
      <c r="F26" s="147" t="str">
        <f t="shared" si="13"/>
        <v/>
      </c>
      <c r="G26" s="145">
        <v>23</v>
      </c>
      <c r="H26" s="146" t="str">
        <f t="shared" si="1"/>
        <v xml:space="preserve">  po</v>
      </c>
      <c r="I26" s="147">
        <f t="shared" si="14"/>
        <v>13</v>
      </c>
      <c r="J26" s="145">
        <v>23</v>
      </c>
      <c r="K26" s="146" t="str">
        <f t="shared" si="2"/>
        <v xml:space="preserve">  čt</v>
      </c>
      <c r="L26" s="147" t="str">
        <f t="shared" si="15"/>
        <v/>
      </c>
      <c r="M26" s="145">
        <v>23</v>
      </c>
      <c r="N26" s="146" t="str">
        <f t="shared" si="3"/>
        <v xml:space="preserve">  so</v>
      </c>
      <c r="O26" s="147" t="str">
        <f t="shared" si="16"/>
        <v/>
      </c>
      <c r="P26" s="145">
        <v>23</v>
      </c>
      <c r="Q26" s="146" t="str">
        <f t="shared" si="4"/>
        <v xml:space="preserve">  út</v>
      </c>
      <c r="R26" s="147" t="str">
        <f t="shared" si="17"/>
        <v/>
      </c>
      <c r="S26" s="145">
        <v>23</v>
      </c>
      <c r="T26" s="146" t="str">
        <f t="shared" si="5"/>
        <v xml:space="preserve">  čt</v>
      </c>
      <c r="U26" s="147" t="str">
        <f t="shared" si="18"/>
        <v/>
      </c>
      <c r="V26" s="145">
        <v>23</v>
      </c>
      <c r="W26" s="146" t="str">
        <f t="shared" si="6"/>
        <v xml:space="preserve">  ne</v>
      </c>
      <c r="X26" s="147" t="str">
        <f t="shared" si="19"/>
        <v/>
      </c>
      <c r="Y26" s="145">
        <v>23</v>
      </c>
      <c r="Z26" s="146" t="str">
        <f t="shared" si="7"/>
        <v xml:space="preserve">  st</v>
      </c>
      <c r="AA26" s="147" t="str">
        <f t="shared" si="20"/>
        <v/>
      </c>
      <c r="AB26" s="145">
        <v>23</v>
      </c>
      <c r="AC26" s="146" t="str">
        <f t="shared" si="8"/>
        <v xml:space="preserve">  pá</v>
      </c>
      <c r="AD26" s="147" t="str">
        <f t="shared" si="21"/>
        <v/>
      </c>
      <c r="AE26" s="145">
        <v>23</v>
      </c>
      <c r="AF26" s="146" t="str">
        <f t="shared" si="9"/>
        <v xml:space="preserve">  po</v>
      </c>
      <c r="AG26" s="147">
        <f t="shared" si="22"/>
        <v>48</v>
      </c>
      <c r="AH26" s="145">
        <v>23</v>
      </c>
      <c r="AI26" s="146" t="str">
        <f t="shared" si="10"/>
        <v xml:space="preserve">  st</v>
      </c>
      <c r="AJ26" s="147" t="str">
        <f t="shared" si="23"/>
        <v/>
      </c>
      <c r="AN26" s="118" t="s">
        <v>285</v>
      </c>
      <c r="AO26" s="118" t="s">
        <v>286</v>
      </c>
    </row>
    <row r="27" spans="1:41" s="149" customFormat="1" ht="13.5" customHeight="1">
      <c r="A27" s="145">
        <v>24</v>
      </c>
      <c r="B27" s="146" t="str">
        <f t="shared" si="11"/>
        <v xml:space="preserve">  pá</v>
      </c>
      <c r="C27" s="147" t="str">
        <f t="shared" si="12"/>
        <v/>
      </c>
      <c r="D27" s="145">
        <v>24</v>
      </c>
      <c r="E27" s="146" t="str">
        <f t="shared" si="0"/>
        <v xml:space="preserve">  po</v>
      </c>
      <c r="F27" s="147">
        <f t="shared" si="13"/>
        <v>9</v>
      </c>
      <c r="G27" s="145">
        <v>24</v>
      </c>
      <c r="H27" s="146" t="str">
        <f t="shared" si="1"/>
        <v xml:space="preserve">  út</v>
      </c>
      <c r="I27" s="147" t="str">
        <f t="shared" si="14"/>
        <v/>
      </c>
      <c r="J27" s="145">
        <v>24</v>
      </c>
      <c r="K27" s="146" t="str">
        <f t="shared" si="2"/>
        <v xml:space="preserve">  pá</v>
      </c>
      <c r="L27" s="147" t="str">
        <f t="shared" si="15"/>
        <v/>
      </c>
      <c r="M27" s="145">
        <v>24</v>
      </c>
      <c r="N27" s="146" t="str">
        <f t="shared" si="3"/>
        <v xml:space="preserve">  ne</v>
      </c>
      <c r="O27" s="147" t="str">
        <f t="shared" si="16"/>
        <v/>
      </c>
      <c r="P27" s="145">
        <v>24</v>
      </c>
      <c r="Q27" s="146" t="str">
        <f t="shared" si="4"/>
        <v xml:space="preserve">  st</v>
      </c>
      <c r="R27" s="147" t="str">
        <f t="shared" si="17"/>
        <v/>
      </c>
      <c r="S27" s="145">
        <v>24</v>
      </c>
      <c r="T27" s="146" t="str">
        <f t="shared" si="5"/>
        <v xml:space="preserve">  pá</v>
      </c>
      <c r="U27" s="147" t="str">
        <f t="shared" si="18"/>
        <v/>
      </c>
      <c r="V27" s="145">
        <v>24</v>
      </c>
      <c r="W27" s="146" t="str">
        <f t="shared" si="6"/>
        <v xml:space="preserve">  po</v>
      </c>
      <c r="X27" s="147">
        <f t="shared" si="19"/>
        <v>35</v>
      </c>
      <c r="Y27" s="145">
        <v>24</v>
      </c>
      <c r="Z27" s="146" t="str">
        <f t="shared" si="7"/>
        <v xml:space="preserve">  čt</v>
      </c>
      <c r="AA27" s="147" t="str">
        <f t="shared" si="20"/>
        <v/>
      </c>
      <c r="AB27" s="145">
        <v>24</v>
      </c>
      <c r="AC27" s="146" t="str">
        <f t="shared" si="8"/>
        <v xml:space="preserve">  so</v>
      </c>
      <c r="AD27" s="147" t="str">
        <f t="shared" si="21"/>
        <v/>
      </c>
      <c r="AE27" s="145">
        <v>24</v>
      </c>
      <c r="AF27" s="146" t="str">
        <f t="shared" si="9"/>
        <v xml:space="preserve">  út</v>
      </c>
      <c r="AG27" s="147" t="str">
        <f t="shared" si="22"/>
        <v/>
      </c>
      <c r="AH27" s="145">
        <v>24</v>
      </c>
      <c r="AI27" s="146" t="str">
        <f t="shared" si="10"/>
        <v xml:space="preserve">  čt</v>
      </c>
      <c r="AJ27" s="147" t="str">
        <f t="shared" si="23"/>
        <v/>
      </c>
      <c r="AN27" s="118" t="s">
        <v>287</v>
      </c>
      <c r="AO27" s="118" t="s">
        <v>288</v>
      </c>
    </row>
    <row r="28" spans="1:41" s="149" customFormat="1" ht="13.5" customHeight="1">
      <c r="A28" s="145">
        <v>25</v>
      </c>
      <c r="B28" s="146" t="str">
        <f t="shared" si="11"/>
        <v xml:space="preserve">  so</v>
      </c>
      <c r="C28" s="147" t="str">
        <f t="shared" si="12"/>
        <v/>
      </c>
      <c r="D28" s="145">
        <v>25</v>
      </c>
      <c r="E28" s="146" t="str">
        <f t="shared" si="0"/>
        <v xml:space="preserve">  út</v>
      </c>
      <c r="F28" s="147" t="str">
        <f t="shared" si="13"/>
        <v/>
      </c>
      <c r="G28" s="145">
        <v>25</v>
      </c>
      <c r="H28" s="146" t="str">
        <f t="shared" si="1"/>
        <v xml:space="preserve">  st</v>
      </c>
      <c r="I28" s="147" t="str">
        <f t="shared" si="14"/>
        <v/>
      </c>
      <c r="J28" s="145">
        <v>25</v>
      </c>
      <c r="K28" s="146" t="str">
        <f t="shared" si="2"/>
        <v xml:space="preserve">  so</v>
      </c>
      <c r="L28" s="147" t="str">
        <f t="shared" si="15"/>
        <v/>
      </c>
      <c r="M28" s="145">
        <v>25</v>
      </c>
      <c r="N28" s="146" t="str">
        <f t="shared" si="3"/>
        <v xml:space="preserve">  po</v>
      </c>
      <c r="O28" s="147">
        <f t="shared" si="16"/>
        <v>22</v>
      </c>
      <c r="P28" s="145">
        <v>25</v>
      </c>
      <c r="Q28" s="146" t="str">
        <f t="shared" si="4"/>
        <v xml:space="preserve">  čt</v>
      </c>
      <c r="R28" s="147" t="str">
        <f t="shared" si="17"/>
        <v/>
      </c>
      <c r="S28" s="145">
        <v>25</v>
      </c>
      <c r="T28" s="146" t="str">
        <f t="shared" si="5"/>
        <v xml:space="preserve">  so</v>
      </c>
      <c r="U28" s="147" t="str">
        <f t="shared" si="18"/>
        <v/>
      </c>
      <c r="V28" s="145">
        <v>25</v>
      </c>
      <c r="W28" s="146" t="str">
        <f t="shared" si="6"/>
        <v xml:space="preserve">  út</v>
      </c>
      <c r="X28" s="147" t="str">
        <f t="shared" si="19"/>
        <v/>
      </c>
      <c r="Y28" s="145">
        <v>25</v>
      </c>
      <c r="Z28" s="146" t="str">
        <f t="shared" si="7"/>
        <v xml:space="preserve">  pá</v>
      </c>
      <c r="AA28" s="147" t="str">
        <f t="shared" si="20"/>
        <v/>
      </c>
      <c r="AB28" s="145">
        <v>25</v>
      </c>
      <c r="AC28" s="146" t="str">
        <f t="shared" si="8"/>
        <v xml:space="preserve">  ne</v>
      </c>
      <c r="AD28" s="147" t="str">
        <f t="shared" si="21"/>
        <v/>
      </c>
      <c r="AE28" s="145">
        <v>25</v>
      </c>
      <c r="AF28" s="146" t="str">
        <f t="shared" si="9"/>
        <v xml:space="preserve">  st</v>
      </c>
      <c r="AG28" s="147" t="str">
        <f t="shared" si="22"/>
        <v/>
      </c>
      <c r="AH28" s="145">
        <v>25</v>
      </c>
      <c r="AI28" s="146" t="str">
        <f t="shared" si="10"/>
        <v xml:space="preserve">  pá</v>
      </c>
      <c r="AJ28" s="147" t="str">
        <f t="shared" si="23"/>
        <v/>
      </c>
      <c r="AN28" s="118" t="s">
        <v>289</v>
      </c>
      <c r="AO28" s="118" t="s">
        <v>290</v>
      </c>
    </row>
    <row r="29" spans="1:41" s="149" customFormat="1" ht="13.5" customHeight="1">
      <c r="A29" s="145">
        <v>26</v>
      </c>
      <c r="B29" s="146" t="str">
        <f t="shared" si="11"/>
        <v xml:space="preserve">  ne</v>
      </c>
      <c r="C29" s="147" t="str">
        <f t="shared" si="12"/>
        <v/>
      </c>
      <c r="D29" s="145">
        <v>26</v>
      </c>
      <c r="E29" s="146" t="str">
        <f t="shared" si="0"/>
        <v xml:space="preserve">  st</v>
      </c>
      <c r="F29" s="147" t="str">
        <f t="shared" si="13"/>
        <v/>
      </c>
      <c r="G29" s="145">
        <v>26</v>
      </c>
      <c r="H29" s="146" t="str">
        <f t="shared" si="1"/>
        <v xml:space="preserve">  čt</v>
      </c>
      <c r="I29" s="147" t="str">
        <f t="shared" si="14"/>
        <v/>
      </c>
      <c r="J29" s="145">
        <v>26</v>
      </c>
      <c r="K29" s="146" t="str">
        <f t="shared" si="2"/>
        <v xml:space="preserve">  ne</v>
      </c>
      <c r="L29" s="147" t="str">
        <f t="shared" si="15"/>
        <v/>
      </c>
      <c r="M29" s="145">
        <v>26</v>
      </c>
      <c r="N29" s="146" t="str">
        <f t="shared" si="3"/>
        <v xml:space="preserve">  út</v>
      </c>
      <c r="O29" s="147" t="str">
        <f t="shared" si="16"/>
        <v/>
      </c>
      <c r="P29" s="145">
        <v>26</v>
      </c>
      <c r="Q29" s="146" t="str">
        <f t="shared" si="4"/>
        <v xml:space="preserve">  pá</v>
      </c>
      <c r="R29" s="147" t="str">
        <f t="shared" si="17"/>
        <v/>
      </c>
      <c r="S29" s="145">
        <v>26</v>
      </c>
      <c r="T29" s="146" t="str">
        <f t="shared" si="5"/>
        <v xml:space="preserve">  ne</v>
      </c>
      <c r="U29" s="147" t="str">
        <f t="shared" si="18"/>
        <v/>
      </c>
      <c r="V29" s="145">
        <v>26</v>
      </c>
      <c r="W29" s="146" t="str">
        <f t="shared" si="6"/>
        <v xml:space="preserve">  st</v>
      </c>
      <c r="X29" s="147" t="str">
        <f t="shared" si="19"/>
        <v/>
      </c>
      <c r="Y29" s="145">
        <v>26</v>
      </c>
      <c r="Z29" s="146" t="str">
        <f t="shared" si="7"/>
        <v xml:space="preserve">  so</v>
      </c>
      <c r="AA29" s="147" t="str">
        <f t="shared" si="20"/>
        <v/>
      </c>
      <c r="AB29" s="145">
        <v>26</v>
      </c>
      <c r="AC29" s="146" t="str">
        <f t="shared" si="8"/>
        <v xml:space="preserve">  po</v>
      </c>
      <c r="AD29" s="147">
        <f t="shared" si="21"/>
        <v>44</v>
      </c>
      <c r="AE29" s="145">
        <v>26</v>
      </c>
      <c r="AF29" s="146" t="str">
        <f t="shared" si="9"/>
        <v xml:space="preserve">  čt</v>
      </c>
      <c r="AG29" s="147" t="str">
        <f t="shared" si="22"/>
        <v/>
      </c>
      <c r="AH29" s="145">
        <v>26</v>
      </c>
      <c r="AI29" s="146" t="str">
        <f t="shared" si="10"/>
        <v xml:space="preserve">  so</v>
      </c>
      <c r="AJ29" s="147" t="str">
        <f t="shared" si="23"/>
        <v/>
      </c>
      <c r="AN29" s="118" t="s">
        <v>291</v>
      </c>
      <c r="AO29" s="118" t="s">
        <v>292</v>
      </c>
    </row>
    <row r="30" spans="1:41" s="149" customFormat="1" ht="13.5" customHeight="1">
      <c r="A30" s="145">
        <v>27</v>
      </c>
      <c r="B30" s="146" t="str">
        <f t="shared" si="11"/>
        <v xml:space="preserve">  po</v>
      </c>
      <c r="C30" s="147">
        <f t="shared" si="12"/>
        <v>5</v>
      </c>
      <c r="D30" s="145">
        <v>27</v>
      </c>
      <c r="E30" s="146" t="str">
        <f t="shared" si="0"/>
        <v xml:space="preserve">  čt</v>
      </c>
      <c r="F30" s="147" t="str">
        <f t="shared" si="13"/>
        <v/>
      </c>
      <c r="G30" s="145">
        <v>27</v>
      </c>
      <c r="H30" s="146" t="str">
        <f t="shared" si="1"/>
        <v xml:space="preserve">  pá</v>
      </c>
      <c r="I30" s="147" t="str">
        <f t="shared" si="14"/>
        <v/>
      </c>
      <c r="J30" s="145">
        <v>27</v>
      </c>
      <c r="K30" s="146" t="str">
        <f t="shared" si="2"/>
        <v xml:space="preserve">  po</v>
      </c>
      <c r="L30" s="147">
        <f t="shared" si="15"/>
        <v>18</v>
      </c>
      <c r="M30" s="145">
        <v>27</v>
      </c>
      <c r="N30" s="146" t="str">
        <f t="shared" si="3"/>
        <v xml:space="preserve">  st</v>
      </c>
      <c r="O30" s="147" t="str">
        <f t="shared" si="16"/>
        <v/>
      </c>
      <c r="P30" s="145">
        <v>27</v>
      </c>
      <c r="Q30" s="146" t="str">
        <f t="shared" si="4"/>
        <v xml:space="preserve">  so</v>
      </c>
      <c r="R30" s="147" t="str">
        <f t="shared" si="17"/>
        <v/>
      </c>
      <c r="S30" s="145">
        <v>27</v>
      </c>
      <c r="T30" s="146" t="str">
        <f t="shared" si="5"/>
        <v xml:space="preserve">  po</v>
      </c>
      <c r="U30" s="147">
        <f t="shared" si="18"/>
        <v>31</v>
      </c>
      <c r="V30" s="145">
        <v>27</v>
      </c>
      <c r="W30" s="146" t="str">
        <f t="shared" si="6"/>
        <v xml:space="preserve">  čt</v>
      </c>
      <c r="X30" s="147" t="str">
        <f t="shared" si="19"/>
        <v/>
      </c>
      <c r="Y30" s="145">
        <v>27</v>
      </c>
      <c r="Z30" s="146" t="str">
        <f t="shared" si="7"/>
        <v xml:space="preserve">  ne</v>
      </c>
      <c r="AA30" s="147" t="str">
        <f t="shared" si="20"/>
        <v/>
      </c>
      <c r="AB30" s="145">
        <v>27</v>
      </c>
      <c r="AC30" s="146" t="str">
        <f t="shared" si="8"/>
        <v xml:space="preserve">  út</v>
      </c>
      <c r="AD30" s="147" t="str">
        <f t="shared" si="21"/>
        <v/>
      </c>
      <c r="AE30" s="145">
        <v>27</v>
      </c>
      <c r="AF30" s="146" t="str">
        <f t="shared" si="9"/>
        <v xml:space="preserve">  pá</v>
      </c>
      <c r="AG30" s="147" t="str">
        <f t="shared" si="22"/>
        <v/>
      </c>
      <c r="AH30" s="145">
        <v>27</v>
      </c>
      <c r="AI30" s="146" t="str">
        <f t="shared" si="10"/>
        <v xml:space="preserve">  ne</v>
      </c>
      <c r="AJ30" s="147" t="str">
        <f t="shared" si="23"/>
        <v/>
      </c>
      <c r="AN30" s="118" t="s">
        <v>293</v>
      </c>
      <c r="AO30" s="118" t="s">
        <v>294</v>
      </c>
    </row>
    <row r="31" spans="1:41" s="149" customFormat="1" ht="13.5" customHeight="1">
      <c r="A31" s="145">
        <v>28</v>
      </c>
      <c r="B31" s="146" t="str">
        <f t="shared" si="11"/>
        <v xml:space="preserve">  út</v>
      </c>
      <c r="C31" s="147" t="str">
        <f t="shared" si="12"/>
        <v/>
      </c>
      <c r="D31" s="145">
        <v>28</v>
      </c>
      <c r="E31" s="146" t="str">
        <f t="shared" si="0"/>
        <v xml:space="preserve">  pá</v>
      </c>
      <c r="F31" s="147" t="str">
        <f t="shared" si="13"/>
        <v/>
      </c>
      <c r="G31" s="145">
        <v>28</v>
      </c>
      <c r="H31" s="146" t="str">
        <f t="shared" si="1"/>
        <v xml:space="preserve">  so</v>
      </c>
      <c r="I31" s="147" t="str">
        <f t="shared" si="14"/>
        <v/>
      </c>
      <c r="J31" s="145">
        <v>28</v>
      </c>
      <c r="K31" s="146" t="str">
        <f t="shared" si="2"/>
        <v xml:space="preserve">  út</v>
      </c>
      <c r="L31" s="147" t="str">
        <f t="shared" si="15"/>
        <v/>
      </c>
      <c r="M31" s="145">
        <v>28</v>
      </c>
      <c r="N31" s="146" t="str">
        <f t="shared" si="3"/>
        <v xml:space="preserve">  čt</v>
      </c>
      <c r="O31" s="147" t="str">
        <f t="shared" si="16"/>
        <v/>
      </c>
      <c r="P31" s="145">
        <v>28</v>
      </c>
      <c r="Q31" s="146" t="str">
        <f t="shared" si="4"/>
        <v xml:space="preserve">  ne</v>
      </c>
      <c r="R31" s="147" t="str">
        <f t="shared" si="17"/>
        <v/>
      </c>
      <c r="S31" s="145">
        <v>28</v>
      </c>
      <c r="T31" s="146" t="str">
        <f t="shared" si="5"/>
        <v xml:space="preserve">  út</v>
      </c>
      <c r="U31" s="147" t="str">
        <f t="shared" si="18"/>
        <v/>
      </c>
      <c r="V31" s="145">
        <v>28</v>
      </c>
      <c r="W31" s="146" t="str">
        <f t="shared" si="6"/>
        <v xml:space="preserve">  pá</v>
      </c>
      <c r="X31" s="147" t="str">
        <f t="shared" si="19"/>
        <v/>
      </c>
      <c r="Y31" s="145">
        <v>28</v>
      </c>
      <c r="Z31" s="146" t="str">
        <f t="shared" si="7"/>
        <v xml:space="preserve">  po</v>
      </c>
      <c r="AA31" s="147">
        <f t="shared" si="20"/>
        <v>40</v>
      </c>
      <c r="AB31" s="145">
        <v>28</v>
      </c>
      <c r="AC31" s="146" t="str">
        <f t="shared" si="8"/>
        <v xml:space="preserve">  st</v>
      </c>
      <c r="AD31" s="147" t="str">
        <f t="shared" si="21"/>
        <v/>
      </c>
      <c r="AE31" s="145">
        <v>28</v>
      </c>
      <c r="AF31" s="146" t="str">
        <f t="shared" si="9"/>
        <v xml:space="preserve">  so</v>
      </c>
      <c r="AG31" s="147" t="str">
        <f t="shared" si="22"/>
        <v/>
      </c>
      <c r="AH31" s="145">
        <v>28</v>
      </c>
      <c r="AI31" s="146" t="str">
        <f t="shared" si="10"/>
        <v xml:space="preserve">  po</v>
      </c>
      <c r="AJ31" s="147">
        <f t="shared" si="23"/>
        <v>53</v>
      </c>
      <c r="AN31" s="118" t="s">
        <v>295</v>
      </c>
      <c r="AO31" s="118" t="s">
        <v>296</v>
      </c>
    </row>
    <row r="32" spans="1:41" s="149" customFormat="1" ht="13.5" customHeight="1">
      <c r="A32" s="145">
        <v>29</v>
      </c>
      <c r="B32" s="146" t="str">
        <f t="shared" si="11"/>
        <v xml:space="preserve">  st</v>
      </c>
      <c r="C32" s="147" t="str">
        <f t="shared" si="12"/>
        <v/>
      </c>
      <c r="D32" s="145">
        <f>IF(DAY(DATE(G1,2,29))=29,29,"")</f>
        <v>29</v>
      </c>
      <c r="E32" s="146" t="str">
        <f>IF(D32="","",TEXT(DATE($G$1,COLUMN(F32)/3,D32),"[$-"&amp;$Y$1&amp;"]  TTT"))</f>
        <v xml:space="preserve">  so</v>
      </c>
      <c r="F32" s="147" t="str">
        <f t="shared" si="13"/>
        <v/>
      </c>
      <c r="G32" s="145">
        <v>29</v>
      </c>
      <c r="H32" s="146" t="str">
        <f t="shared" si="1"/>
        <v xml:space="preserve">  ne</v>
      </c>
      <c r="I32" s="147" t="str">
        <f t="shared" si="14"/>
        <v/>
      </c>
      <c r="J32" s="145">
        <v>29</v>
      </c>
      <c r="K32" s="146" t="str">
        <f t="shared" si="2"/>
        <v xml:space="preserve">  st</v>
      </c>
      <c r="L32" s="147" t="str">
        <f t="shared" si="15"/>
        <v/>
      </c>
      <c r="M32" s="145">
        <v>29</v>
      </c>
      <c r="N32" s="146" t="str">
        <f t="shared" si="3"/>
        <v xml:space="preserve">  pá</v>
      </c>
      <c r="O32" s="147" t="str">
        <f t="shared" si="16"/>
        <v/>
      </c>
      <c r="P32" s="145">
        <v>29</v>
      </c>
      <c r="Q32" s="146" t="str">
        <f t="shared" si="4"/>
        <v xml:space="preserve">  po</v>
      </c>
      <c r="R32" s="147">
        <f t="shared" si="17"/>
        <v>27</v>
      </c>
      <c r="S32" s="145">
        <v>29</v>
      </c>
      <c r="T32" s="146" t="str">
        <f t="shared" si="5"/>
        <v xml:space="preserve">  st</v>
      </c>
      <c r="U32" s="147" t="str">
        <f t="shared" si="18"/>
        <v/>
      </c>
      <c r="V32" s="145">
        <v>29</v>
      </c>
      <c r="W32" s="146" t="str">
        <f t="shared" si="6"/>
        <v xml:space="preserve">  so</v>
      </c>
      <c r="X32" s="147" t="str">
        <f t="shared" si="19"/>
        <v/>
      </c>
      <c r="Y32" s="145">
        <v>29</v>
      </c>
      <c r="Z32" s="146" t="str">
        <f t="shared" si="7"/>
        <v xml:space="preserve">  út</v>
      </c>
      <c r="AA32" s="147" t="str">
        <f t="shared" si="20"/>
        <v/>
      </c>
      <c r="AB32" s="145">
        <v>29</v>
      </c>
      <c r="AC32" s="146" t="str">
        <f t="shared" si="8"/>
        <v xml:space="preserve">  čt</v>
      </c>
      <c r="AD32" s="147" t="str">
        <f t="shared" si="21"/>
        <v/>
      </c>
      <c r="AE32" s="145">
        <v>29</v>
      </c>
      <c r="AF32" s="146" t="str">
        <f t="shared" si="9"/>
        <v xml:space="preserve">  ne</v>
      </c>
      <c r="AG32" s="147" t="str">
        <f t="shared" si="22"/>
        <v/>
      </c>
      <c r="AH32" s="145">
        <v>29</v>
      </c>
      <c r="AI32" s="146" t="str">
        <f t="shared" si="10"/>
        <v xml:space="preserve">  út</v>
      </c>
      <c r="AJ32" s="147" t="str">
        <f t="shared" si="23"/>
        <v/>
      </c>
      <c r="AN32" s="118" t="s">
        <v>297</v>
      </c>
      <c r="AO32" s="118" t="s">
        <v>298</v>
      </c>
    </row>
    <row r="33" spans="1:41" s="149" customFormat="1" ht="13.5" customHeight="1">
      <c r="A33" s="145">
        <v>30</v>
      </c>
      <c r="B33" s="146" t="str">
        <f t="shared" si="11"/>
        <v xml:space="preserve">  čt</v>
      </c>
      <c r="C33" s="147" t="str">
        <f t="shared" si="12"/>
        <v/>
      </c>
      <c r="D33" s="145"/>
      <c r="E33" s="146"/>
      <c r="F33" s="147" t="str">
        <f t="shared" si="13"/>
        <v/>
      </c>
      <c r="G33" s="145">
        <v>30</v>
      </c>
      <c r="H33" s="146" t="str">
        <f t="shared" si="1"/>
        <v xml:space="preserve">  po</v>
      </c>
      <c r="I33" s="147">
        <f t="shared" si="14"/>
        <v>14</v>
      </c>
      <c r="J33" s="145">
        <v>30</v>
      </c>
      <c r="K33" s="146" t="str">
        <f t="shared" si="2"/>
        <v xml:space="preserve">  čt</v>
      </c>
      <c r="L33" s="147" t="str">
        <f t="shared" si="15"/>
        <v/>
      </c>
      <c r="M33" s="145">
        <v>30</v>
      </c>
      <c r="N33" s="146" t="str">
        <f t="shared" si="3"/>
        <v xml:space="preserve">  so</v>
      </c>
      <c r="O33" s="147" t="str">
        <f t="shared" si="16"/>
        <v/>
      </c>
      <c r="P33" s="145">
        <v>30</v>
      </c>
      <c r="Q33" s="146" t="str">
        <f t="shared" si="4"/>
        <v xml:space="preserve">  út</v>
      </c>
      <c r="R33" s="147" t="str">
        <f t="shared" si="17"/>
        <v/>
      </c>
      <c r="S33" s="145">
        <v>30</v>
      </c>
      <c r="T33" s="146" t="str">
        <f t="shared" si="5"/>
        <v xml:space="preserve">  čt</v>
      </c>
      <c r="U33" s="147" t="str">
        <f t="shared" si="18"/>
        <v/>
      </c>
      <c r="V33" s="145">
        <v>30</v>
      </c>
      <c r="W33" s="146" t="str">
        <f t="shared" si="6"/>
        <v xml:space="preserve">  ne</v>
      </c>
      <c r="X33" s="147" t="str">
        <f t="shared" si="19"/>
        <v/>
      </c>
      <c r="Y33" s="145">
        <v>30</v>
      </c>
      <c r="Z33" s="146" t="str">
        <f t="shared" si="7"/>
        <v xml:space="preserve">  st</v>
      </c>
      <c r="AA33" s="147" t="str">
        <f t="shared" si="20"/>
        <v/>
      </c>
      <c r="AB33" s="145">
        <v>30</v>
      </c>
      <c r="AC33" s="146" t="str">
        <f t="shared" si="8"/>
        <v xml:space="preserve">  pá</v>
      </c>
      <c r="AD33" s="147" t="str">
        <f t="shared" si="21"/>
        <v/>
      </c>
      <c r="AE33" s="145">
        <v>30</v>
      </c>
      <c r="AF33" s="146" t="str">
        <f t="shared" si="9"/>
        <v xml:space="preserve">  po</v>
      </c>
      <c r="AG33" s="147">
        <f t="shared" si="22"/>
        <v>49</v>
      </c>
      <c r="AH33" s="145">
        <v>30</v>
      </c>
      <c r="AI33" s="146" t="str">
        <f t="shared" si="10"/>
        <v xml:space="preserve">  st</v>
      </c>
      <c r="AJ33" s="147" t="str">
        <f t="shared" si="23"/>
        <v/>
      </c>
      <c r="AN33" s="118" t="s">
        <v>299</v>
      </c>
      <c r="AO33" s="118" t="s">
        <v>300</v>
      </c>
    </row>
    <row r="34" spans="1:41" s="149" customFormat="1" ht="13.5" customHeight="1">
      <c r="A34" s="145">
        <v>31</v>
      </c>
      <c r="B34" s="146" t="str">
        <f t="shared" si="11"/>
        <v xml:space="preserve">  pá</v>
      </c>
      <c r="C34" s="147" t="str">
        <f t="shared" si="12"/>
        <v/>
      </c>
      <c r="D34" s="145"/>
      <c r="E34" s="146"/>
      <c r="F34" s="147" t="str">
        <f t="shared" si="13"/>
        <v/>
      </c>
      <c r="G34" s="145">
        <v>31</v>
      </c>
      <c r="H34" s="146" t="str">
        <f t="shared" si="1"/>
        <v xml:space="preserve">  út</v>
      </c>
      <c r="I34" s="147" t="str">
        <f t="shared" si="14"/>
        <v/>
      </c>
      <c r="J34" s="145"/>
      <c r="K34" s="146"/>
      <c r="L34" s="147" t="str">
        <f t="shared" si="15"/>
        <v/>
      </c>
      <c r="M34" s="145">
        <v>31</v>
      </c>
      <c r="N34" s="146" t="str">
        <f t="shared" si="3"/>
        <v xml:space="preserve">  ne</v>
      </c>
      <c r="O34" s="147" t="str">
        <f t="shared" si="16"/>
        <v/>
      </c>
      <c r="P34" s="145"/>
      <c r="Q34" s="146"/>
      <c r="R34" s="147" t="str">
        <f t="shared" si="17"/>
        <v/>
      </c>
      <c r="S34" s="145">
        <v>31</v>
      </c>
      <c r="T34" s="146" t="str">
        <f t="shared" si="5"/>
        <v xml:space="preserve">  pá</v>
      </c>
      <c r="U34" s="147" t="str">
        <f t="shared" si="18"/>
        <v/>
      </c>
      <c r="V34" s="145">
        <v>31</v>
      </c>
      <c r="W34" s="146" t="str">
        <f t="shared" si="6"/>
        <v xml:space="preserve">  po</v>
      </c>
      <c r="X34" s="147">
        <f t="shared" si="19"/>
        <v>36</v>
      </c>
      <c r="Y34" s="145"/>
      <c r="Z34" s="146"/>
      <c r="AA34" s="147" t="str">
        <f t="shared" si="20"/>
        <v/>
      </c>
      <c r="AB34" s="145">
        <v>31</v>
      </c>
      <c r="AC34" s="146" t="str">
        <f t="shared" si="8"/>
        <v xml:space="preserve">  so</v>
      </c>
      <c r="AD34" s="147" t="str">
        <f t="shared" si="21"/>
        <v/>
      </c>
      <c r="AE34" s="145"/>
      <c r="AF34" s="146"/>
      <c r="AG34" s="147" t="str">
        <f t="shared" si="22"/>
        <v/>
      </c>
      <c r="AH34" s="145">
        <v>31</v>
      </c>
      <c r="AI34" s="146" t="str">
        <f t="shared" si="10"/>
        <v xml:space="preserve">  čt</v>
      </c>
      <c r="AJ34" s="147" t="str">
        <f t="shared" si="23"/>
        <v/>
      </c>
      <c r="AN34" s="118" t="s">
        <v>301</v>
      </c>
      <c r="AO34" s="118" t="s">
        <v>302</v>
      </c>
    </row>
    <row r="35" spans="1:41">
      <c r="AN35" s="118" t="s">
        <v>303</v>
      </c>
      <c r="AO35" s="118" t="s">
        <v>304</v>
      </c>
    </row>
    <row r="36" spans="1:41">
      <c r="AN36" s="118" t="s">
        <v>305</v>
      </c>
      <c r="AO36" s="118" t="s">
        <v>306</v>
      </c>
    </row>
    <row r="37" spans="1:41">
      <c r="AN37" s="118" t="s">
        <v>307</v>
      </c>
      <c r="AO37" s="118" t="s">
        <v>308</v>
      </c>
    </row>
    <row r="38" spans="1:41">
      <c r="AN38" s="118" t="s">
        <v>309</v>
      </c>
      <c r="AO38" s="118" t="s">
        <v>310</v>
      </c>
    </row>
    <row r="39" spans="1:41">
      <c r="AN39" s="118" t="s">
        <v>311</v>
      </c>
      <c r="AO39" s="118" t="s">
        <v>312</v>
      </c>
    </row>
    <row r="40" spans="1:41">
      <c r="AN40" s="118" t="s">
        <v>313</v>
      </c>
      <c r="AO40" s="118" t="s">
        <v>314</v>
      </c>
    </row>
    <row r="41" spans="1:41">
      <c r="AN41" s="118" t="s">
        <v>315</v>
      </c>
      <c r="AO41" s="118" t="s">
        <v>316</v>
      </c>
    </row>
    <row r="42" spans="1:41">
      <c r="AN42" s="118" t="s">
        <v>317</v>
      </c>
      <c r="AO42" s="118" t="s">
        <v>318</v>
      </c>
    </row>
    <row r="43" spans="1:41">
      <c r="AN43" s="118" t="s">
        <v>319</v>
      </c>
      <c r="AO43" s="118" t="s">
        <v>320</v>
      </c>
    </row>
    <row r="44" spans="1:41">
      <c r="AN44" s="118" t="s">
        <v>321</v>
      </c>
      <c r="AO44" s="118" t="s">
        <v>322</v>
      </c>
    </row>
    <row r="45" spans="1:41">
      <c r="AN45" s="118" t="s">
        <v>323</v>
      </c>
      <c r="AO45" s="118" t="s">
        <v>324</v>
      </c>
    </row>
    <row r="46" spans="1:41">
      <c r="AN46" s="118" t="s">
        <v>325</v>
      </c>
      <c r="AO46" s="118" t="s">
        <v>326</v>
      </c>
    </row>
    <row r="47" spans="1:41">
      <c r="AN47" s="118" t="s">
        <v>327</v>
      </c>
      <c r="AO47" s="118" t="s">
        <v>328</v>
      </c>
    </row>
    <row r="48" spans="1:41">
      <c r="AN48" s="118" t="s">
        <v>329</v>
      </c>
      <c r="AO48" s="118" t="s">
        <v>330</v>
      </c>
    </row>
    <row r="49" spans="40:41">
      <c r="AN49" s="118" t="s">
        <v>331</v>
      </c>
      <c r="AO49" s="118" t="s">
        <v>332</v>
      </c>
    </row>
    <row r="50" spans="40:41">
      <c r="AN50" s="118" t="s">
        <v>333</v>
      </c>
      <c r="AO50" s="118" t="s">
        <v>334</v>
      </c>
    </row>
    <row r="51" spans="40:41">
      <c r="AN51" s="118" t="s">
        <v>335</v>
      </c>
      <c r="AO51" s="118" t="s">
        <v>336</v>
      </c>
    </row>
    <row r="52" spans="40:41">
      <c r="AN52" s="118" t="s">
        <v>337</v>
      </c>
      <c r="AO52" s="118" t="s">
        <v>338</v>
      </c>
    </row>
    <row r="53" spans="40:41">
      <c r="AN53" s="118" t="s">
        <v>339</v>
      </c>
      <c r="AO53" s="118" t="s">
        <v>340</v>
      </c>
    </row>
    <row r="54" spans="40:41">
      <c r="AN54" s="118" t="s">
        <v>341</v>
      </c>
      <c r="AO54" s="118" t="s">
        <v>342</v>
      </c>
    </row>
    <row r="55" spans="40:41">
      <c r="AN55" s="118" t="s">
        <v>343</v>
      </c>
      <c r="AO55" s="118" t="s">
        <v>344</v>
      </c>
    </row>
    <row r="56" spans="40:41">
      <c r="AN56" s="118" t="s">
        <v>345</v>
      </c>
      <c r="AO56" s="118" t="s">
        <v>346</v>
      </c>
    </row>
    <row r="57" spans="40:41">
      <c r="AN57" s="118" t="s">
        <v>347</v>
      </c>
      <c r="AO57" s="118" t="s">
        <v>348</v>
      </c>
    </row>
    <row r="58" spans="40:41" ht="25.5">
      <c r="AN58" s="118" t="s">
        <v>349</v>
      </c>
      <c r="AO58" s="118" t="s">
        <v>350</v>
      </c>
    </row>
    <row r="59" spans="40:41">
      <c r="AN59" s="118" t="s">
        <v>351</v>
      </c>
      <c r="AO59" s="118" t="s">
        <v>352</v>
      </c>
    </row>
    <row r="60" spans="40:41">
      <c r="AN60" s="118" t="s">
        <v>353</v>
      </c>
      <c r="AO60" s="118" t="s">
        <v>354</v>
      </c>
    </row>
    <row r="61" spans="40:41">
      <c r="AN61" s="118" t="s">
        <v>355</v>
      </c>
      <c r="AO61" s="118" t="s">
        <v>356</v>
      </c>
    </row>
    <row r="62" spans="40:41">
      <c r="AN62" s="118" t="s">
        <v>357</v>
      </c>
      <c r="AO62" s="118" t="s">
        <v>358</v>
      </c>
    </row>
    <row r="63" spans="40:41">
      <c r="AN63" s="118" t="s">
        <v>359</v>
      </c>
      <c r="AO63" s="118" t="s">
        <v>360</v>
      </c>
    </row>
    <row r="64" spans="40:41">
      <c r="AN64" s="118" t="s">
        <v>361</v>
      </c>
      <c r="AO64" s="118" t="s">
        <v>362</v>
      </c>
    </row>
    <row r="65" spans="40:41">
      <c r="AN65" s="118" t="s">
        <v>363</v>
      </c>
      <c r="AO65" s="118" t="s">
        <v>364</v>
      </c>
    </row>
    <row r="66" spans="40:41">
      <c r="AN66" s="118" t="s">
        <v>365</v>
      </c>
      <c r="AO66" s="118" t="s">
        <v>366</v>
      </c>
    </row>
    <row r="67" spans="40:41">
      <c r="AN67" s="118" t="s">
        <v>367</v>
      </c>
      <c r="AO67" s="118" t="s">
        <v>368</v>
      </c>
    </row>
    <row r="68" spans="40:41">
      <c r="AN68" s="118" t="s">
        <v>369</v>
      </c>
      <c r="AO68" s="118" t="s">
        <v>370</v>
      </c>
    </row>
    <row r="69" spans="40:41">
      <c r="AN69" s="118" t="s">
        <v>371</v>
      </c>
      <c r="AO69" s="118" t="s">
        <v>372</v>
      </c>
    </row>
    <row r="70" spans="40:41">
      <c r="AN70" s="118" t="s">
        <v>373</v>
      </c>
      <c r="AO70" s="118" t="s">
        <v>374</v>
      </c>
    </row>
    <row r="71" spans="40:41">
      <c r="AN71" s="118" t="s">
        <v>375</v>
      </c>
      <c r="AO71" s="118" t="s">
        <v>376</v>
      </c>
    </row>
    <row r="72" spans="40:41">
      <c r="AN72" s="118" t="s">
        <v>377</v>
      </c>
      <c r="AO72" s="118" t="s">
        <v>378</v>
      </c>
    </row>
    <row r="73" spans="40:41">
      <c r="AN73" s="118" t="s">
        <v>379</v>
      </c>
      <c r="AO73" s="118" t="s">
        <v>378</v>
      </c>
    </row>
    <row r="74" spans="40:41">
      <c r="AN74" s="118" t="s">
        <v>380</v>
      </c>
      <c r="AO74" s="118" t="s">
        <v>381</v>
      </c>
    </row>
    <row r="75" spans="40:41">
      <c r="AN75" s="118" t="s">
        <v>382</v>
      </c>
      <c r="AO75" s="118" t="s">
        <v>383</v>
      </c>
    </row>
    <row r="76" spans="40:41">
      <c r="AN76" s="118" t="s">
        <v>384</v>
      </c>
      <c r="AO76" s="118" t="s">
        <v>385</v>
      </c>
    </row>
    <row r="77" spans="40:41">
      <c r="AN77" s="118" t="s">
        <v>386</v>
      </c>
      <c r="AO77" s="118" t="s">
        <v>387</v>
      </c>
    </row>
    <row r="78" spans="40:41">
      <c r="AN78" s="118" t="s">
        <v>388</v>
      </c>
      <c r="AO78" s="118" t="s">
        <v>389</v>
      </c>
    </row>
    <row r="79" spans="40:41">
      <c r="AN79" s="118" t="s">
        <v>390</v>
      </c>
      <c r="AO79" s="118" t="s">
        <v>391</v>
      </c>
    </row>
    <row r="80" spans="40:41">
      <c r="AN80" s="118" t="s">
        <v>392</v>
      </c>
      <c r="AO80" s="118" t="s">
        <v>393</v>
      </c>
    </row>
    <row r="81" spans="40:41">
      <c r="AN81" s="118" t="s">
        <v>394</v>
      </c>
      <c r="AO81" s="118" t="s">
        <v>395</v>
      </c>
    </row>
    <row r="82" spans="40:41">
      <c r="AN82" s="118" t="s">
        <v>396</v>
      </c>
      <c r="AO82" s="118" t="s">
        <v>397</v>
      </c>
    </row>
    <row r="83" spans="40:41">
      <c r="AN83" s="118" t="s">
        <v>398</v>
      </c>
      <c r="AO83" s="118" t="s">
        <v>399</v>
      </c>
    </row>
    <row r="84" spans="40:41">
      <c r="AN84" s="118" t="s">
        <v>400</v>
      </c>
      <c r="AO84" s="118" t="s">
        <v>401</v>
      </c>
    </row>
    <row r="85" spans="40:41">
      <c r="AN85" s="118" t="s">
        <v>402</v>
      </c>
      <c r="AO85" s="118" t="s">
        <v>403</v>
      </c>
    </row>
    <row r="86" spans="40:41">
      <c r="AN86" s="118" t="s">
        <v>404</v>
      </c>
      <c r="AO86" s="118" t="s">
        <v>405</v>
      </c>
    </row>
    <row r="87" spans="40:41">
      <c r="AN87" s="118" t="s">
        <v>406</v>
      </c>
      <c r="AO87" s="118" t="s">
        <v>407</v>
      </c>
    </row>
    <row r="88" spans="40:41">
      <c r="AN88" s="118" t="s">
        <v>408</v>
      </c>
      <c r="AO88" s="118" t="s">
        <v>409</v>
      </c>
    </row>
    <row r="89" spans="40:41">
      <c r="AN89" s="118" t="s">
        <v>228</v>
      </c>
      <c r="AO89" s="118" t="s">
        <v>410</v>
      </c>
    </row>
    <row r="90" spans="40:41">
      <c r="AN90" s="118" t="s">
        <v>411</v>
      </c>
      <c r="AO90" s="118" t="s">
        <v>412</v>
      </c>
    </row>
    <row r="91" spans="40:41">
      <c r="AN91" s="118" t="s">
        <v>413</v>
      </c>
      <c r="AO91" s="118" t="s">
        <v>414</v>
      </c>
    </row>
    <row r="92" spans="40:41">
      <c r="AN92" s="118" t="s">
        <v>415</v>
      </c>
      <c r="AO92" s="118" t="s">
        <v>416</v>
      </c>
    </row>
    <row r="93" spans="40:41">
      <c r="AN93" s="118" t="s">
        <v>417</v>
      </c>
      <c r="AO93" s="118" t="s">
        <v>418</v>
      </c>
    </row>
    <row r="94" spans="40:41">
      <c r="AN94" s="118" t="s">
        <v>419</v>
      </c>
      <c r="AO94" s="118" t="s">
        <v>420</v>
      </c>
    </row>
    <row r="95" spans="40:41">
      <c r="AN95" s="118" t="s">
        <v>421</v>
      </c>
      <c r="AO95" s="118" t="s">
        <v>422</v>
      </c>
    </row>
    <row r="96" spans="40:41">
      <c r="AN96" s="118" t="s">
        <v>423</v>
      </c>
      <c r="AO96" s="118" t="s">
        <v>424</v>
      </c>
    </row>
    <row r="97" spans="40:41">
      <c r="AN97" s="118" t="s">
        <v>425</v>
      </c>
      <c r="AO97" s="118" t="s">
        <v>426</v>
      </c>
    </row>
    <row r="98" spans="40:41">
      <c r="AN98" s="118" t="s">
        <v>427</v>
      </c>
      <c r="AO98" s="118" t="s">
        <v>428</v>
      </c>
    </row>
    <row r="99" spans="40:41">
      <c r="AN99" s="118" t="s">
        <v>429</v>
      </c>
      <c r="AO99" s="118" t="s">
        <v>430</v>
      </c>
    </row>
    <row r="100" spans="40:41">
      <c r="AN100" s="118" t="s">
        <v>431</v>
      </c>
      <c r="AO100" s="118" t="s">
        <v>432</v>
      </c>
    </row>
    <row r="101" spans="40:41">
      <c r="AN101" s="118" t="s">
        <v>433</v>
      </c>
      <c r="AO101" s="118" t="s">
        <v>434</v>
      </c>
    </row>
    <row r="102" spans="40:41">
      <c r="AN102" s="118" t="s">
        <v>435</v>
      </c>
      <c r="AO102" s="118" t="s">
        <v>436</v>
      </c>
    </row>
    <row r="103" spans="40:41">
      <c r="AN103" s="118" t="s">
        <v>437</v>
      </c>
      <c r="AO103" s="118" t="s">
        <v>438</v>
      </c>
    </row>
    <row r="104" spans="40:41">
      <c r="AN104" s="118" t="s">
        <v>439</v>
      </c>
      <c r="AO104" s="118" t="s">
        <v>440</v>
      </c>
    </row>
    <row r="105" spans="40:41">
      <c r="AN105" s="118" t="s">
        <v>441</v>
      </c>
      <c r="AO105" s="118" t="s">
        <v>442</v>
      </c>
    </row>
    <row r="106" spans="40:41">
      <c r="AN106" s="118" t="s">
        <v>443</v>
      </c>
      <c r="AO106" s="118" t="s">
        <v>444</v>
      </c>
    </row>
    <row r="107" spans="40:41">
      <c r="AN107" s="118" t="s">
        <v>445</v>
      </c>
      <c r="AO107" s="118" t="s">
        <v>446</v>
      </c>
    </row>
    <row r="108" spans="40:41">
      <c r="AN108" s="118" t="s">
        <v>231</v>
      </c>
      <c r="AO108" s="118" t="s">
        <v>447</v>
      </c>
    </row>
    <row r="109" spans="40:41">
      <c r="AN109" s="118" t="s">
        <v>448</v>
      </c>
      <c r="AO109" s="118" t="s">
        <v>449</v>
      </c>
    </row>
    <row r="110" spans="40:41">
      <c r="AN110" s="118" t="s">
        <v>450</v>
      </c>
      <c r="AO110" s="118" t="s">
        <v>451</v>
      </c>
    </row>
    <row r="111" spans="40:41">
      <c r="AN111" s="118" t="s">
        <v>452</v>
      </c>
      <c r="AO111" s="118" t="s">
        <v>453</v>
      </c>
    </row>
    <row r="112" spans="40:41">
      <c r="AN112" s="118" t="s">
        <v>454</v>
      </c>
      <c r="AO112" s="118" t="s">
        <v>455</v>
      </c>
    </row>
    <row r="113" spans="40:41">
      <c r="AN113" s="118" t="s">
        <v>242</v>
      </c>
      <c r="AO113" s="118" t="s">
        <v>456</v>
      </c>
    </row>
    <row r="114" spans="40:41">
      <c r="AN114" s="118" t="s">
        <v>457</v>
      </c>
      <c r="AO114" s="118" t="s">
        <v>458</v>
      </c>
    </row>
    <row r="115" spans="40:41">
      <c r="AN115" s="118" t="s">
        <v>459</v>
      </c>
      <c r="AO115" s="118" t="s">
        <v>460</v>
      </c>
    </row>
    <row r="116" spans="40:41">
      <c r="AN116" s="118" t="s">
        <v>461</v>
      </c>
      <c r="AO116" s="118" t="s">
        <v>462</v>
      </c>
    </row>
    <row r="117" spans="40:41">
      <c r="AN117" s="118" t="s">
        <v>463</v>
      </c>
      <c r="AO117" s="118" t="s">
        <v>464</v>
      </c>
    </row>
    <row r="118" spans="40:41">
      <c r="AN118" s="118" t="s">
        <v>465</v>
      </c>
      <c r="AO118" s="118" t="s">
        <v>466</v>
      </c>
    </row>
    <row r="119" spans="40:41">
      <c r="AN119" s="118" t="s">
        <v>467</v>
      </c>
      <c r="AO119" s="118" t="s">
        <v>468</v>
      </c>
    </row>
    <row r="120" spans="40:41">
      <c r="AN120" s="118" t="s">
        <v>469</v>
      </c>
      <c r="AO120" s="118" t="s">
        <v>470</v>
      </c>
    </row>
    <row r="121" spans="40:41">
      <c r="AN121" s="118" t="s">
        <v>471</v>
      </c>
      <c r="AO121" s="118" t="s">
        <v>472</v>
      </c>
    </row>
    <row r="122" spans="40:41">
      <c r="AN122" s="118" t="s">
        <v>473</v>
      </c>
      <c r="AO122" s="118" t="s">
        <v>474</v>
      </c>
    </row>
    <row r="123" spans="40:41">
      <c r="AN123" s="118" t="s">
        <v>475</v>
      </c>
      <c r="AO123" s="118" t="s">
        <v>476</v>
      </c>
    </row>
    <row r="124" spans="40:41">
      <c r="AN124" s="118" t="s">
        <v>477</v>
      </c>
      <c r="AO124" s="118" t="s">
        <v>478</v>
      </c>
    </row>
    <row r="125" spans="40:41">
      <c r="AN125" s="118" t="s">
        <v>479</v>
      </c>
      <c r="AO125" s="118" t="s">
        <v>480</v>
      </c>
    </row>
    <row r="126" spans="40:41">
      <c r="AN126" s="118" t="s">
        <v>481</v>
      </c>
      <c r="AO126" s="118" t="s">
        <v>482</v>
      </c>
    </row>
    <row r="127" spans="40:41">
      <c r="AN127" s="118" t="s">
        <v>483</v>
      </c>
      <c r="AO127" s="118" t="s">
        <v>484</v>
      </c>
    </row>
    <row r="128" spans="40:41">
      <c r="AN128" s="118" t="s">
        <v>485</v>
      </c>
      <c r="AO128" s="118" t="s">
        <v>486</v>
      </c>
    </row>
    <row r="129" spans="40:41">
      <c r="AN129" s="118" t="s">
        <v>487</v>
      </c>
      <c r="AO129" s="118" t="s">
        <v>488</v>
      </c>
    </row>
    <row r="130" spans="40:41">
      <c r="AN130" s="118" t="s">
        <v>489</v>
      </c>
      <c r="AO130" s="118" t="s">
        <v>490</v>
      </c>
    </row>
    <row r="131" spans="40:41">
      <c r="AN131" s="118" t="s">
        <v>491</v>
      </c>
      <c r="AO131" s="118" t="s">
        <v>492</v>
      </c>
    </row>
    <row r="132" spans="40:41">
      <c r="AN132" s="118" t="s">
        <v>493</v>
      </c>
      <c r="AO132" s="118" t="s">
        <v>494</v>
      </c>
    </row>
    <row r="133" spans="40:41">
      <c r="AN133" s="118" t="s">
        <v>495</v>
      </c>
      <c r="AO133" s="118" t="s">
        <v>496</v>
      </c>
    </row>
    <row r="134" spans="40:41">
      <c r="AN134" s="118" t="s">
        <v>497</v>
      </c>
      <c r="AO134" s="118" t="s">
        <v>498</v>
      </c>
    </row>
    <row r="135" spans="40:41">
      <c r="AN135" s="118" t="s">
        <v>499</v>
      </c>
      <c r="AO135" s="118" t="s">
        <v>500</v>
      </c>
    </row>
    <row r="136" spans="40:41">
      <c r="AN136" s="118" t="s">
        <v>501</v>
      </c>
      <c r="AO136" s="118" t="s">
        <v>502</v>
      </c>
    </row>
    <row r="137" spans="40:41">
      <c r="AN137" s="118" t="s">
        <v>503</v>
      </c>
      <c r="AO137" s="118" t="s">
        <v>504</v>
      </c>
    </row>
    <row r="138" spans="40:41">
      <c r="AN138" s="118" t="s">
        <v>505</v>
      </c>
      <c r="AO138" s="118" t="s">
        <v>506</v>
      </c>
    </row>
    <row r="139" spans="40:41">
      <c r="AN139" s="118" t="s">
        <v>507</v>
      </c>
      <c r="AO139" s="118" t="s">
        <v>508</v>
      </c>
    </row>
    <row r="140" spans="40:41">
      <c r="AN140" s="118" t="s">
        <v>509</v>
      </c>
      <c r="AO140" s="118" t="s">
        <v>510</v>
      </c>
    </row>
    <row r="141" spans="40:41">
      <c r="AN141" s="118" t="s">
        <v>511</v>
      </c>
      <c r="AO141" s="118" t="s">
        <v>512</v>
      </c>
    </row>
    <row r="142" spans="40:41">
      <c r="AN142" s="118" t="s">
        <v>513</v>
      </c>
      <c r="AO142" s="118" t="s">
        <v>514</v>
      </c>
    </row>
    <row r="143" spans="40:41">
      <c r="AN143" s="118" t="s">
        <v>515</v>
      </c>
      <c r="AO143" s="118" t="s">
        <v>516</v>
      </c>
    </row>
    <row r="144" spans="40:41">
      <c r="AN144" s="118" t="s">
        <v>517</v>
      </c>
      <c r="AO144" s="118" t="s">
        <v>518</v>
      </c>
    </row>
    <row r="145" spans="40:41" ht="25.5">
      <c r="AN145" s="118" t="s">
        <v>519</v>
      </c>
      <c r="AO145" s="118" t="s">
        <v>520</v>
      </c>
    </row>
    <row r="146" spans="40:41">
      <c r="AN146" s="118" t="s">
        <v>521</v>
      </c>
      <c r="AO146" s="118" t="s">
        <v>522</v>
      </c>
    </row>
    <row r="147" spans="40:41">
      <c r="AN147" s="118" t="s">
        <v>523</v>
      </c>
      <c r="AO147" s="118" t="s">
        <v>524</v>
      </c>
    </row>
    <row r="148" spans="40:41">
      <c r="AN148" s="118" t="s">
        <v>525</v>
      </c>
      <c r="AO148" s="118" t="s">
        <v>526</v>
      </c>
    </row>
    <row r="149" spans="40:41">
      <c r="AN149" s="118" t="s">
        <v>527</v>
      </c>
      <c r="AO149" s="118" t="s">
        <v>528</v>
      </c>
    </row>
    <row r="150" spans="40:41">
      <c r="AN150" s="118" t="s">
        <v>529</v>
      </c>
      <c r="AO150" s="118" t="s">
        <v>530</v>
      </c>
    </row>
    <row r="151" spans="40:41">
      <c r="AN151" s="118" t="s">
        <v>531</v>
      </c>
      <c r="AO151" s="118" t="s">
        <v>532</v>
      </c>
    </row>
    <row r="152" spans="40:41">
      <c r="AN152" s="118" t="s">
        <v>533</v>
      </c>
      <c r="AO152" s="118" t="s">
        <v>534</v>
      </c>
    </row>
    <row r="153" spans="40:41">
      <c r="AN153" s="118" t="s">
        <v>535</v>
      </c>
      <c r="AO153" s="118" t="s">
        <v>536</v>
      </c>
    </row>
    <row r="154" spans="40:41">
      <c r="AN154" s="118" t="s">
        <v>537</v>
      </c>
      <c r="AO154" s="118" t="s">
        <v>538</v>
      </c>
    </row>
    <row r="155" spans="40:41">
      <c r="AN155" s="118" t="s">
        <v>539</v>
      </c>
      <c r="AO155" s="118" t="s">
        <v>540</v>
      </c>
    </row>
    <row r="156" spans="40:41">
      <c r="AN156" s="118" t="s">
        <v>541</v>
      </c>
      <c r="AO156" s="118" t="s">
        <v>542</v>
      </c>
    </row>
    <row r="157" spans="40:41">
      <c r="AN157" s="118" t="s">
        <v>543</v>
      </c>
      <c r="AO157" s="118" t="s">
        <v>544</v>
      </c>
    </row>
    <row r="158" spans="40:41">
      <c r="AN158" s="118" t="s">
        <v>545</v>
      </c>
      <c r="AO158" s="118" t="s">
        <v>546</v>
      </c>
    </row>
    <row r="159" spans="40:41">
      <c r="AN159" s="118" t="s">
        <v>547</v>
      </c>
      <c r="AO159" s="118" t="s">
        <v>548</v>
      </c>
    </row>
    <row r="160" spans="40:41">
      <c r="AN160" s="118" t="s">
        <v>549</v>
      </c>
      <c r="AO160" s="118" t="s">
        <v>550</v>
      </c>
    </row>
    <row r="161" spans="40:41">
      <c r="AN161" s="118" t="s">
        <v>551</v>
      </c>
      <c r="AO161" s="118" t="s">
        <v>552</v>
      </c>
    </row>
    <row r="162" spans="40:41">
      <c r="AN162" s="118" t="s">
        <v>553</v>
      </c>
      <c r="AO162" s="118" t="s">
        <v>554</v>
      </c>
    </row>
    <row r="163" spans="40:41">
      <c r="AN163" s="118" t="s">
        <v>234</v>
      </c>
      <c r="AO163" s="118" t="s">
        <v>555</v>
      </c>
    </row>
    <row r="164" spans="40:41">
      <c r="AN164" s="118" t="s">
        <v>556</v>
      </c>
      <c r="AO164" s="118" t="s">
        <v>557</v>
      </c>
    </row>
    <row r="165" spans="40:41">
      <c r="AN165" s="118" t="s">
        <v>558</v>
      </c>
      <c r="AO165" s="118" t="s">
        <v>559</v>
      </c>
    </row>
    <row r="166" spans="40:41">
      <c r="AN166" s="118" t="s">
        <v>560</v>
      </c>
      <c r="AO166" s="118" t="s">
        <v>561</v>
      </c>
    </row>
    <row r="167" spans="40:41">
      <c r="AN167" s="118" t="s">
        <v>562</v>
      </c>
      <c r="AO167" s="118" t="s">
        <v>563</v>
      </c>
    </row>
    <row r="168" spans="40:41">
      <c r="AN168" s="118" t="s">
        <v>564</v>
      </c>
      <c r="AO168" s="118" t="s">
        <v>565</v>
      </c>
    </row>
    <row r="169" spans="40:41">
      <c r="AN169" s="118" t="s">
        <v>566</v>
      </c>
      <c r="AO169" s="118" t="s">
        <v>567</v>
      </c>
    </row>
    <row r="170" spans="40:41">
      <c r="AN170" s="118" t="s">
        <v>568</v>
      </c>
      <c r="AO170" s="118" t="s">
        <v>569</v>
      </c>
    </row>
    <row r="171" spans="40:41">
      <c r="AN171" s="118" t="s">
        <v>570</v>
      </c>
      <c r="AO171" s="118" t="s">
        <v>571</v>
      </c>
    </row>
    <row r="172" spans="40:41">
      <c r="AN172" s="118" t="s">
        <v>572</v>
      </c>
      <c r="AO172" s="118" t="s">
        <v>573</v>
      </c>
    </row>
    <row r="173" spans="40:41">
      <c r="AN173" s="118" t="s">
        <v>574</v>
      </c>
      <c r="AO173" s="118" t="s">
        <v>575</v>
      </c>
    </row>
    <row r="174" spans="40:41">
      <c r="AN174" s="118" t="s">
        <v>576</v>
      </c>
      <c r="AO174" s="118" t="s">
        <v>577</v>
      </c>
    </row>
    <row r="175" spans="40:41">
      <c r="AN175" s="118" t="s">
        <v>578</v>
      </c>
      <c r="AO175" s="118" t="s">
        <v>579</v>
      </c>
    </row>
    <row r="176" spans="40:41">
      <c r="AN176" s="118" t="s">
        <v>580</v>
      </c>
      <c r="AO176" s="118" t="s">
        <v>581</v>
      </c>
    </row>
    <row r="177" spans="40:41">
      <c r="AN177" s="118" t="s">
        <v>582</v>
      </c>
      <c r="AO177" s="118" t="s">
        <v>583</v>
      </c>
    </row>
    <row r="178" spans="40:41">
      <c r="AN178" s="118" t="s">
        <v>584</v>
      </c>
      <c r="AO178" s="118" t="s">
        <v>585</v>
      </c>
    </row>
    <row r="179" spans="40:41">
      <c r="AN179" s="118" t="s">
        <v>586</v>
      </c>
      <c r="AO179" s="118" t="s">
        <v>587</v>
      </c>
    </row>
    <row r="180" spans="40:41">
      <c r="AN180" s="118" t="s">
        <v>235</v>
      </c>
      <c r="AO180" s="118" t="s">
        <v>588</v>
      </c>
    </row>
    <row r="181" spans="40:41">
      <c r="AN181" s="118" t="s">
        <v>589</v>
      </c>
      <c r="AO181" s="118" t="s">
        <v>590</v>
      </c>
    </row>
    <row r="182" spans="40:41">
      <c r="AN182" s="118" t="s">
        <v>591</v>
      </c>
      <c r="AO182" s="118" t="s">
        <v>592</v>
      </c>
    </row>
    <row r="183" spans="40:41">
      <c r="AN183" s="118" t="s">
        <v>593</v>
      </c>
      <c r="AO183" s="118" t="s">
        <v>594</v>
      </c>
    </row>
    <row r="184" spans="40:41">
      <c r="AN184" s="118" t="s">
        <v>595</v>
      </c>
      <c r="AO184" s="118" t="s">
        <v>594</v>
      </c>
    </row>
    <row r="185" spans="40:41">
      <c r="AN185" s="118" t="s">
        <v>596</v>
      </c>
      <c r="AO185" s="118" t="s">
        <v>594</v>
      </c>
    </row>
    <row r="186" spans="40:41">
      <c r="AN186" s="118" t="s">
        <v>597</v>
      </c>
      <c r="AO186" s="118" t="s">
        <v>598</v>
      </c>
    </row>
    <row r="187" spans="40:41">
      <c r="AN187" s="118" t="s">
        <v>599</v>
      </c>
      <c r="AO187" s="118" t="s">
        <v>598</v>
      </c>
    </row>
    <row r="188" spans="40:41">
      <c r="AN188" s="118" t="s">
        <v>600</v>
      </c>
      <c r="AO188" s="118" t="s">
        <v>598</v>
      </c>
    </row>
    <row r="189" spans="40:41">
      <c r="AN189" s="118" t="s">
        <v>601</v>
      </c>
      <c r="AO189" s="118" t="s">
        <v>602</v>
      </c>
    </row>
    <row r="190" spans="40:41">
      <c r="AN190" s="118" t="s">
        <v>603</v>
      </c>
      <c r="AO190" s="118" t="s">
        <v>602</v>
      </c>
    </row>
    <row r="191" spans="40:41">
      <c r="AN191" s="118" t="s">
        <v>604</v>
      </c>
      <c r="AO191" s="118" t="s">
        <v>602</v>
      </c>
    </row>
    <row r="192" spans="40:41">
      <c r="AN192" s="118" t="s">
        <v>605</v>
      </c>
      <c r="AO192" s="118" t="s">
        <v>606</v>
      </c>
    </row>
    <row r="193" spans="40:41">
      <c r="AN193" s="118" t="s">
        <v>607</v>
      </c>
      <c r="AO193" s="118" t="s">
        <v>608</v>
      </c>
    </row>
    <row r="194" spans="40:41">
      <c r="AN194" s="118" t="s">
        <v>609</v>
      </c>
      <c r="AO194" s="118" t="s">
        <v>610</v>
      </c>
    </row>
    <row r="195" spans="40:41">
      <c r="AN195" s="118" t="s">
        <v>611</v>
      </c>
      <c r="AO195" s="118" t="s">
        <v>612</v>
      </c>
    </row>
    <row r="196" spans="40:41">
      <c r="AN196" s="118" t="s">
        <v>613</v>
      </c>
      <c r="AO196" s="118" t="s">
        <v>614</v>
      </c>
    </row>
    <row r="197" spans="40:41">
      <c r="AN197" s="118" t="s">
        <v>615</v>
      </c>
      <c r="AO197" s="118" t="s">
        <v>616</v>
      </c>
    </row>
    <row r="198" spans="40:41" ht="25.5">
      <c r="AN198" s="118" t="s">
        <v>617</v>
      </c>
      <c r="AO198" s="118" t="s">
        <v>618</v>
      </c>
    </row>
    <row r="199" spans="40:41" ht="25.5">
      <c r="AN199" s="118" t="s">
        <v>619</v>
      </c>
      <c r="AO199" s="118" t="s">
        <v>618</v>
      </c>
    </row>
    <row r="200" spans="40:41" ht="25.5">
      <c r="AN200" s="118" t="s">
        <v>620</v>
      </c>
      <c r="AO200" s="118" t="s">
        <v>621</v>
      </c>
    </row>
    <row r="201" spans="40:41" ht="25.5">
      <c r="AN201" s="118" t="s">
        <v>622</v>
      </c>
      <c r="AO201" s="118" t="s">
        <v>621</v>
      </c>
    </row>
    <row r="202" spans="40:41">
      <c r="AN202" s="118" t="s">
        <v>623</v>
      </c>
      <c r="AO202" s="118" t="s">
        <v>624</v>
      </c>
    </row>
    <row r="203" spans="40:41">
      <c r="AN203" s="118" t="s">
        <v>625</v>
      </c>
      <c r="AO203" s="118" t="s">
        <v>626</v>
      </c>
    </row>
    <row r="204" spans="40:41">
      <c r="AN204" s="118" t="s">
        <v>627</v>
      </c>
      <c r="AO204" s="118" t="s">
        <v>628</v>
      </c>
    </row>
    <row r="205" spans="40:41">
      <c r="AN205" s="118" t="s">
        <v>629</v>
      </c>
      <c r="AO205" s="118" t="s">
        <v>630</v>
      </c>
    </row>
    <row r="206" spans="40:41">
      <c r="AN206" s="118" t="s">
        <v>631</v>
      </c>
      <c r="AO206" s="118" t="s">
        <v>632</v>
      </c>
    </row>
    <row r="207" spans="40:41">
      <c r="AN207" s="118" t="s">
        <v>633</v>
      </c>
      <c r="AO207" s="118" t="s">
        <v>634</v>
      </c>
    </row>
    <row r="208" spans="40:41">
      <c r="AN208" s="118" t="s">
        <v>635</v>
      </c>
      <c r="AO208" s="118" t="s">
        <v>636</v>
      </c>
    </row>
    <row r="209" spans="40:41">
      <c r="AN209" s="118" t="s">
        <v>637</v>
      </c>
      <c r="AO209" s="118" t="s">
        <v>638</v>
      </c>
    </row>
    <row r="210" spans="40:41">
      <c r="AN210" s="118" t="s">
        <v>639</v>
      </c>
      <c r="AO210" s="118" t="s">
        <v>640</v>
      </c>
    </row>
    <row r="211" spans="40:41">
      <c r="AN211" s="118" t="s">
        <v>641</v>
      </c>
      <c r="AO211" s="118" t="s">
        <v>642</v>
      </c>
    </row>
    <row r="212" spans="40:41">
      <c r="AN212" s="118" t="s">
        <v>643</v>
      </c>
      <c r="AO212" s="118" t="s">
        <v>644</v>
      </c>
    </row>
    <row r="213" spans="40:41">
      <c r="AN213" s="118" t="s">
        <v>236</v>
      </c>
      <c r="AO213" s="118" t="s">
        <v>645</v>
      </c>
    </row>
    <row r="214" spans="40:41">
      <c r="AN214" s="118" t="s">
        <v>646</v>
      </c>
      <c r="AO214" s="118" t="s">
        <v>647</v>
      </c>
    </row>
    <row r="215" spans="40:41">
      <c r="AN215" s="118" t="s">
        <v>648</v>
      </c>
      <c r="AO215" s="118" t="s">
        <v>649</v>
      </c>
    </row>
    <row r="216" spans="40:41">
      <c r="AN216" s="118" t="s">
        <v>650</v>
      </c>
      <c r="AO216" s="118" t="s">
        <v>651</v>
      </c>
    </row>
    <row r="217" spans="40:41">
      <c r="AN217" s="118" t="s">
        <v>652</v>
      </c>
      <c r="AO217" s="118" t="s">
        <v>653</v>
      </c>
    </row>
    <row r="218" spans="40:41">
      <c r="AN218" s="118" t="s">
        <v>654</v>
      </c>
      <c r="AO218" s="118" t="s">
        <v>655</v>
      </c>
    </row>
    <row r="219" spans="40:41">
      <c r="AN219" s="118" t="s">
        <v>656</v>
      </c>
      <c r="AO219" s="118" t="s">
        <v>657</v>
      </c>
    </row>
    <row r="220" spans="40:41">
      <c r="AN220" s="118" t="s">
        <v>658</v>
      </c>
      <c r="AO220" s="118" t="s">
        <v>659</v>
      </c>
    </row>
    <row r="221" spans="40:41">
      <c r="AN221" s="118" t="s">
        <v>660</v>
      </c>
      <c r="AO221" s="118" t="s">
        <v>661</v>
      </c>
    </row>
    <row r="222" spans="40:41">
      <c r="AN222" s="118" t="s">
        <v>662</v>
      </c>
      <c r="AO222" s="118" t="s">
        <v>663</v>
      </c>
    </row>
    <row r="223" spans="40:41">
      <c r="AN223" s="118" t="s">
        <v>664</v>
      </c>
      <c r="AO223" s="118" t="s">
        <v>665</v>
      </c>
    </row>
    <row r="224" spans="40:41">
      <c r="AN224" s="118" t="s">
        <v>666</v>
      </c>
      <c r="AO224" s="118" t="s">
        <v>667</v>
      </c>
    </row>
    <row r="225" spans="40:41">
      <c r="AN225" s="118" t="s">
        <v>668</v>
      </c>
      <c r="AO225" s="118" t="s">
        <v>669</v>
      </c>
    </row>
    <row r="226" spans="40:41">
      <c r="AN226" s="118" t="s">
        <v>670</v>
      </c>
      <c r="AO226" s="118" t="s">
        <v>671</v>
      </c>
    </row>
    <row r="227" spans="40:41" ht="25.5">
      <c r="AN227" s="118" t="s">
        <v>672</v>
      </c>
      <c r="AO227" s="118" t="s">
        <v>673</v>
      </c>
    </row>
    <row r="228" spans="40:41">
      <c r="AN228" s="118" t="s">
        <v>674</v>
      </c>
      <c r="AO228" s="118" t="s">
        <v>675</v>
      </c>
    </row>
    <row r="229" spans="40:41">
      <c r="AN229" s="118" t="s">
        <v>676</v>
      </c>
      <c r="AO229" s="118" t="s">
        <v>677</v>
      </c>
    </row>
    <row r="230" spans="40:41">
      <c r="AN230" s="118" t="s">
        <v>678</v>
      </c>
      <c r="AO230" s="118" t="s">
        <v>677</v>
      </c>
    </row>
    <row r="231" spans="40:41">
      <c r="AN231" s="118" t="s">
        <v>679</v>
      </c>
      <c r="AO231" s="118" t="s">
        <v>680</v>
      </c>
    </row>
    <row r="232" spans="40:41">
      <c r="AN232" s="118" t="s">
        <v>681</v>
      </c>
      <c r="AO232" s="118" t="s">
        <v>682</v>
      </c>
    </row>
    <row r="233" spans="40:41">
      <c r="AN233" s="118" t="s">
        <v>683</v>
      </c>
      <c r="AO233" s="118" t="s">
        <v>684</v>
      </c>
    </row>
    <row r="234" spans="40:41">
      <c r="AN234" s="118" t="s">
        <v>685</v>
      </c>
      <c r="AO234" s="118" t="s">
        <v>686</v>
      </c>
    </row>
    <row r="235" spans="40:41">
      <c r="AN235" s="118" t="s">
        <v>687</v>
      </c>
      <c r="AO235" s="118" t="s">
        <v>688</v>
      </c>
    </row>
    <row r="236" spans="40:41">
      <c r="AN236" s="118" t="s">
        <v>689</v>
      </c>
      <c r="AO236" s="118" t="s">
        <v>690</v>
      </c>
    </row>
    <row r="237" spans="40:41">
      <c r="AN237" s="118" t="s">
        <v>691</v>
      </c>
      <c r="AO237" s="118" t="s">
        <v>692</v>
      </c>
    </row>
    <row r="238" spans="40:41">
      <c r="AN238" s="118" t="s">
        <v>693</v>
      </c>
      <c r="AO238" s="118" t="s">
        <v>694</v>
      </c>
    </row>
    <row r="239" spans="40:41">
      <c r="AN239" s="118" t="s">
        <v>695</v>
      </c>
      <c r="AO239" s="118" t="s">
        <v>696</v>
      </c>
    </row>
    <row r="240" spans="40:41">
      <c r="AN240" s="118" t="s">
        <v>697</v>
      </c>
      <c r="AO240" s="118" t="s">
        <v>698</v>
      </c>
    </row>
    <row r="241" spans="40:41">
      <c r="AN241" s="118" t="s">
        <v>699</v>
      </c>
      <c r="AO241" s="118" t="s">
        <v>700</v>
      </c>
    </row>
    <row r="242" spans="40:41">
      <c r="AN242" s="118" t="s">
        <v>701</v>
      </c>
      <c r="AO242" s="118" t="s">
        <v>702</v>
      </c>
    </row>
  </sheetData>
  <mergeCells count="3">
    <mergeCell ref="G1:I1"/>
    <mergeCell ref="L1:U1"/>
    <mergeCell ref="Y1:AA1"/>
  </mergeCells>
  <conditionalFormatting sqref="A4:A34">
    <cfRule type="expression" dxfId="35" priority="36" stopIfTrue="1">
      <formula>WEEKDAY(DATE($G$1,COLUMN(C4)/3,A4),2)=7</formula>
    </cfRule>
  </conditionalFormatting>
  <conditionalFormatting sqref="B4:B34">
    <cfRule type="expression" dxfId="34" priority="24" stopIfTrue="1">
      <formula>WEEKDAY(DATE($G$1,COLUMN(C4)/3,A4),2)=7</formula>
    </cfRule>
  </conditionalFormatting>
  <conditionalFormatting sqref="C4:C34">
    <cfRule type="expression" dxfId="33" priority="12" stopIfTrue="1">
      <formula>WEEKDAY(DATE($G$1,COLUMN(C4)/3,A4),2)=7</formula>
    </cfRule>
  </conditionalFormatting>
  <conditionalFormatting sqref="D4:D32">
    <cfRule type="expression" dxfId="32" priority="35" stopIfTrue="1">
      <formula>WEEKDAY(DATE($G$1,COLUMN(F4)/3,D4),2)=7</formula>
    </cfRule>
  </conditionalFormatting>
  <conditionalFormatting sqref="E4:E32">
    <cfRule type="expression" dxfId="31" priority="23" stopIfTrue="1">
      <formula>WEEKDAY(DATE($G$1,COLUMN(F4)/3,D4),2)=7</formula>
    </cfRule>
  </conditionalFormatting>
  <conditionalFormatting sqref="F4:F32">
    <cfRule type="expression" dxfId="30" priority="11" stopIfTrue="1">
      <formula>WEEKDAY(DATE($G$1,COLUMN(F4)/3,D4),2)=7</formula>
    </cfRule>
  </conditionalFormatting>
  <conditionalFormatting sqref="G4:G34">
    <cfRule type="expression" dxfId="29" priority="34" stopIfTrue="1">
      <formula>WEEKDAY(DATE($G$1,COLUMN(I4)/3,G4),2)=7</formula>
    </cfRule>
  </conditionalFormatting>
  <conditionalFormatting sqref="H4:H34">
    <cfRule type="expression" dxfId="28" priority="22" stopIfTrue="1">
      <formula>WEEKDAY(DATE($G$1,COLUMN(I4)/3,G4),2)=7</formula>
    </cfRule>
  </conditionalFormatting>
  <conditionalFormatting sqref="I4:I34">
    <cfRule type="expression" dxfId="27" priority="10" stopIfTrue="1">
      <formula>WEEKDAY(DATE($G$1,COLUMN(I4)/3,G4),2)=7</formula>
    </cfRule>
  </conditionalFormatting>
  <conditionalFormatting sqref="J4:J34">
    <cfRule type="expression" dxfId="26" priority="33" stopIfTrue="1">
      <formula>WEEKDAY(DATE($G$1,COLUMN(L4)/3,J4),2)=7</formula>
    </cfRule>
  </conditionalFormatting>
  <conditionalFormatting sqref="K4:K34">
    <cfRule type="expression" dxfId="25" priority="21" stopIfTrue="1">
      <formula>WEEKDAY(DATE($G$1,COLUMN(L4)/3,J4),2)=7</formula>
    </cfRule>
  </conditionalFormatting>
  <conditionalFormatting sqref="L4:L34">
    <cfRule type="expression" dxfId="24" priority="9" stopIfTrue="1">
      <formula>WEEKDAY(DATE($G$1,COLUMN(L4)/3,J4),2)=7</formula>
    </cfRule>
  </conditionalFormatting>
  <conditionalFormatting sqref="M4:M34">
    <cfRule type="expression" dxfId="23" priority="32" stopIfTrue="1">
      <formula>WEEKDAY(DATE($G$1,COLUMN(O4)/3,M4),2)=7</formula>
    </cfRule>
  </conditionalFormatting>
  <conditionalFormatting sqref="N4:N34">
    <cfRule type="expression" dxfId="22" priority="20" stopIfTrue="1">
      <formula>WEEKDAY(DATE($G$1,COLUMN(O4)/3,M4),2)=7</formula>
    </cfRule>
  </conditionalFormatting>
  <conditionalFormatting sqref="O4:O34">
    <cfRule type="expression" dxfId="21" priority="8" stopIfTrue="1">
      <formula>WEEKDAY(DATE($G$1,COLUMN(O4)/3,M4),2)=7</formula>
    </cfRule>
  </conditionalFormatting>
  <conditionalFormatting sqref="P4:P34">
    <cfRule type="expression" dxfId="20" priority="31" stopIfTrue="1">
      <formula>WEEKDAY(DATE($G$1,COLUMN(R4)/3,P4),2)=7</formula>
    </cfRule>
  </conditionalFormatting>
  <conditionalFormatting sqref="Q4:Q34">
    <cfRule type="expression" dxfId="19" priority="19" stopIfTrue="1">
      <formula>WEEKDAY(DATE($G$1,COLUMN(R4)/3,P4),2)=7</formula>
    </cfRule>
  </conditionalFormatting>
  <conditionalFormatting sqref="R4:R34">
    <cfRule type="expression" dxfId="18" priority="7" stopIfTrue="1">
      <formula>WEEKDAY(DATE($G$1,COLUMN(R4)/3,P4),2)=7</formula>
    </cfRule>
  </conditionalFormatting>
  <conditionalFormatting sqref="S4:S34">
    <cfRule type="expression" dxfId="17" priority="30" stopIfTrue="1">
      <formula>WEEKDAY(DATE($G$1,COLUMN(U4)/3,S4),2)=7</formula>
    </cfRule>
  </conditionalFormatting>
  <conditionalFormatting sqref="T4:T34">
    <cfRule type="expression" dxfId="16" priority="18" stopIfTrue="1">
      <formula>WEEKDAY(DATE($G$1,COLUMN(U4)/3,S4),2)=7</formula>
    </cfRule>
  </conditionalFormatting>
  <conditionalFormatting sqref="U4:U34">
    <cfRule type="expression" dxfId="15" priority="6" stopIfTrue="1">
      <formula>WEEKDAY(DATE($G$1,COLUMN(U4)/3,S4),2)=7</formula>
    </cfRule>
  </conditionalFormatting>
  <conditionalFormatting sqref="V4:V34">
    <cfRule type="expression" dxfId="14" priority="29" stopIfTrue="1">
      <formula>WEEKDAY(DATE($G$1,COLUMN(X4)/3,V4),2)=7</formula>
    </cfRule>
  </conditionalFormatting>
  <conditionalFormatting sqref="W4:W34">
    <cfRule type="expression" dxfId="13" priority="17" stopIfTrue="1">
      <formula>WEEKDAY(DATE($G$1,COLUMN(X4)/3,V4),2)=7</formula>
    </cfRule>
  </conditionalFormatting>
  <conditionalFormatting sqref="X4:X34">
    <cfRule type="expression" dxfId="12" priority="5" stopIfTrue="1">
      <formula>WEEKDAY(DATE($G$1,COLUMN(X4)/3,V4),2)=7</formula>
    </cfRule>
  </conditionalFormatting>
  <conditionalFormatting sqref="Y4:Y34">
    <cfRule type="expression" dxfId="11" priority="28" stopIfTrue="1">
      <formula>WEEKDAY(DATE($G$1,COLUMN(AA4)/3,Y4),2)=7</formula>
    </cfRule>
  </conditionalFormatting>
  <conditionalFormatting sqref="Z4:Z34">
    <cfRule type="expression" dxfId="10" priority="16" stopIfTrue="1">
      <formula>WEEKDAY(DATE($G$1,COLUMN(AA4)/3,Y4),2)=7</formula>
    </cfRule>
  </conditionalFormatting>
  <conditionalFormatting sqref="AA4:AA34">
    <cfRule type="expression" dxfId="9" priority="4" stopIfTrue="1">
      <formula>WEEKDAY(DATE($G$1,COLUMN(AA4)/3,Y4),2)=7</formula>
    </cfRule>
  </conditionalFormatting>
  <conditionalFormatting sqref="AB4:AB34">
    <cfRule type="expression" dxfId="8" priority="27" stopIfTrue="1">
      <formula>WEEKDAY(DATE($G$1,COLUMN(AD4)/3,AB4),2)=7</formula>
    </cfRule>
  </conditionalFormatting>
  <conditionalFormatting sqref="AC4:AC34">
    <cfRule type="expression" dxfId="7" priority="15" stopIfTrue="1">
      <formula>WEEKDAY(DATE($G$1,COLUMN(AD4)/3,AB4),2)=7</formula>
    </cfRule>
  </conditionalFormatting>
  <conditionalFormatting sqref="AD4:AD34">
    <cfRule type="expression" dxfId="6" priority="3" stopIfTrue="1">
      <formula>WEEKDAY(DATE($G$1,COLUMN(AD4)/3,AB4),2)=7</formula>
    </cfRule>
  </conditionalFormatting>
  <conditionalFormatting sqref="AE4:AE34">
    <cfRule type="expression" dxfId="5" priority="26" stopIfTrue="1">
      <formula>WEEKDAY(DATE($G$1,COLUMN(AG4)/3,AE4),2)=7</formula>
    </cfRule>
  </conditionalFormatting>
  <conditionalFormatting sqref="AF4:AF34">
    <cfRule type="expression" dxfId="4" priority="14" stopIfTrue="1">
      <formula>WEEKDAY(DATE($G$1,COLUMN(AG4)/3,AE4),2)=7</formula>
    </cfRule>
  </conditionalFormatting>
  <conditionalFormatting sqref="AG4:AG34">
    <cfRule type="expression" dxfId="3" priority="2" stopIfTrue="1">
      <formula>WEEKDAY(DATE($G$1,COLUMN(AG4)/3,AE4),2)=7</formula>
    </cfRule>
  </conditionalFormatting>
  <conditionalFormatting sqref="AH4:AH34">
    <cfRule type="expression" dxfId="2" priority="25" stopIfTrue="1">
      <formula>WEEKDAY(DATE($G$1,COLUMN(AJ4)/3,AH4),2)=7</formula>
    </cfRule>
  </conditionalFormatting>
  <conditionalFormatting sqref="AI4:AI34">
    <cfRule type="expression" dxfId="1" priority="13" stopIfTrue="1">
      <formula>WEEKDAY(DATE($G$1,COLUMN(AJ4)/3,AH4),2)=7</formula>
    </cfRule>
  </conditionalFormatting>
  <conditionalFormatting sqref="AJ4:AJ34">
    <cfRule type="expression" dxfId="0" priority="1" stopIfTrue="1">
      <formula>WEEKDAY(DATE($G$1,COLUMN(AJ4)/3,AH4),2)=7</formula>
    </cfRule>
  </conditionalFormatting>
  <dataValidations count="1">
    <dataValidation type="list" allowBlank="1" showInputMessage="1" showErrorMessage="1" sqref="L1:U1" xr:uid="{4B486507-3694-45E2-9177-C672181C566D}">
      <formula1>$AN$4:$AN$242</formula1>
    </dataValidation>
  </dataValidations>
  <printOptions horizontalCentered="1" gridLinesSet="0"/>
  <pageMargins left="0.39370078740157483" right="0.39370078740157483" top="0.70866141732283472" bottom="0.39370078740157483" header="0" footer="0"/>
  <pageSetup paperSize="9" orientation="landscape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01D0D-26EE-46F7-B5D0-4EC4F91504AA}">
  <sheetPr codeName="Tabelle15"/>
  <dimension ref="A1:G435"/>
  <sheetViews>
    <sheetView tabSelected="1" zoomScale="145" zoomScaleNormal="145" workbookViewId="0">
      <selection activeCell="G2" sqref="G2"/>
    </sheetView>
  </sheetViews>
  <sheetFormatPr baseColWidth="10" defaultRowHeight="15"/>
  <cols>
    <col min="1" max="1" width="3" style="39" bestFit="1" customWidth="1"/>
    <col min="2" max="16384" width="11" style="39"/>
  </cols>
  <sheetData>
    <row r="1" spans="1:7">
      <c r="B1" s="39" t="s">
        <v>704</v>
      </c>
    </row>
    <row r="2" spans="1:7">
      <c r="A2" s="155" t="s">
        <v>705</v>
      </c>
      <c r="B2" s="39" t="s">
        <v>706</v>
      </c>
      <c r="G2" s="156" t="s">
        <v>706</v>
      </c>
    </row>
    <row r="3" spans="1:7">
      <c r="A3" s="155" t="s">
        <v>705</v>
      </c>
      <c r="B3" s="39" t="s">
        <v>707</v>
      </c>
      <c r="G3" s="156" t="s">
        <v>707</v>
      </c>
    </row>
    <row r="4" spans="1:7">
      <c r="A4" s="155" t="s">
        <v>705</v>
      </c>
      <c r="B4" s="39" t="s">
        <v>708</v>
      </c>
      <c r="G4" s="156" t="s">
        <v>708</v>
      </c>
    </row>
    <row r="5" spans="1:7">
      <c r="A5" s="155" t="s">
        <v>705</v>
      </c>
      <c r="B5" s="39" t="s">
        <v>709</v>
      </c>
      <c r="G5" s="156" t="s">
        <v>709</v>
      </c>
    </row>
    <row r="6" spans="1:7">
      <c r="A6" s="155" t="s">
        <v>705</v>
      </c>
      <c r="B6" s="39" t="s">
        <v>710</v>
      </c>
      <c r="G6" s="156" t="s">
        <v>710</v>
      </c>
    </row>
    <row r="7" spans="1:7">
      <c r="A7" s="155" t="s">
        <v>705</v>
      </c>
      <c r="B7" s="39" t="s">
        <v>711</v>
      </c>
      <c r="G7" s="156" t="s">
        <v>711</v>
      </c>
    </row>
    <row r="8" spans="1:7">
      <c r="A8" s="155" t="s">
        <v>705</v>
      </c>
      <c r="B8" s="39" t="s">
        <v>712</v>
      </c>
      <c r="G8" s="156" t="s">
        <v>712</v>
      </c>
    </row>
    <row r="9" spans="1:7">
      <c r="A9" s="155" t="s">
        <v>705</v>
      </c>
      <c r="B9" s="39" t="s">
        <v>713</v>
      </c>
      <c r="G9" s="156" t="s">
        <v>713</v>
      </c>
    </row>
    <row r="10" spans="1:7">
      <c r="A10" s="155" t="s">
        <v>705</v>
      </c>
      <c r="B10" s="39" t="s">
        <v>714</v>
      </c>
      <c r="G10" s="156" t="s">
        <v>714</v>
      </c>
    </row>
    <row r="11" spans="1:7">
      <c r="A11" s="155" t="s">
        <v>705</v>
      </c>
      <c r="B11" s="39" t="s">
        <v>715</v>
      </c>
      <c r="G11" s="156" t="s">
        <v>715</v>
      </c>
    </row>
    <row r="12" spans="1:7">
      <c r="A12" s="155" t="s">
        <v>705</v>
      </c>
      <c r="B12" s="39" t="s">
        <v>716</v>
      </c>
      <c r="G12" s="156" t="s">
        <v>716</v>
      </c>
    </row>
    <row r="13" spans="1:7">
      <c r="A13" s="155" t="s">
        <v>705</v>
      </c>
      <c r="B13" s="39" t="s">
        <v>717</v>
      </c>
      <c r="G13" s="156" t="s">
        <v>717</v>
      </c>
    </row>
    <row r="14" spans="1:7">
      <c r="A14" s="155" t="s">
        <v>705</v>
      </c>
      <c r="B14" s="39" t="s">
        <v>718</v>
      </c>
      <c r="G14" s="156" t="s">
        <v>718</v>
      </c>
    </row>
    <row r="15" spans="1:7">
      <c r="A15" s="155" t="s">
        <v>705</v>
      </c>
      <c r="B15" s="39" t="s">
        <v>719</v>
      </c>
      <c r="G15" s="156" t="s">
        <v>719</v>
      </c>
    </row>
    <row r="16" spans="1:7">
      <c r="A16" s="155" t="s">
        <v>705</v>
      </c>
      <c r="B16" s="39" t="s">
        <v>720</v>
      </c>
      <c r="G16" s="156" t="s">
        <v>720</v>
      </c>
    </row>
    <row r="17" spans="1:7">
      <c r="A17" s="155" t="s">
        <v>705</v>
      </c>
      <c r="B17" s="39" t="s">
        <v>721</v>
      </c>
      <c r="G17" s="156" t="s">
        <v>721</v>
      </c>
    </row>
    <row r="18" spans="1:7">
      <c r="A18" s="155" t="s">
        <v>705</v>
      </c>
      <c r="B18" s="39" t="s">
        <v>722</v>
      </c>
      <c r="G18" s="156" t="s">
        <v>722</v>
      </c>
    </row>
    <row r="19" spans="1:7">
      <c r="A19" s="155" t="s">
        <v>705</v>
      </c>
      <c r="B19" s="39" t="s">
        <v>723</v>
      </c>
      <c r="G19" s="156" t="s">
        <v>723</v>
      </c>
    </row>
    <row r="20" spans="1:7">
      <c r="A20" s="155" t="s">
        <v>705</v>
      </c>
      <c r="B20" s="39" t="s">
        <v>724</v>
      </c>
      <c r="G20" s="156" t="s">
        <v>724</v>
      </c>
    </row>
    <row r="21" spans="1:7">
      <c r="A21" s="155" t="s">
        <v>705</v>
      </c>
      <c r="B21" s="39" t="s">
        <v>725</v>
      </c>
      <c r="G21" s="156" t="s">
        <v>725</v>
      </c>
    </row>
    <row r="22" spans="1:7">
      <c r="A22" s="155" t="s">
        <v>705</v>
      </c>
      <c r="B22" s="39" t="s">
        <v>726</v>
      </c>
      <c r="G22" s="156" t="s">
        <v>726</v>
      </c>
    </row>
    <row r="23" spans="1:7">
      <c r="A23" s="155" t="s">
        <v>705</v>
      </c>
      <c r="B23" s="39" t="s">
        <v>727</v>
      </c>
      <c r="G23" s="156" t="s">
        <v>727</v>
      </c>
    </row>
    <row r="24" spans="1:7">
      <c r="A24" s="155" t="s">
        <v>705</v>
      </c>
      <c r="B24" s="39" t="s">
        <v>728</v>
      </c>
      <c r="G24" s="156" t="s">
        <v>728</v>
      </c>
    </row>
    <row r="25" spans="1:7">
      <c r="A25" s="155" t="s">
        <v>705</v>
      </c>
      <c r="B25" s="39" t="s">
        <v>729</v>
      </c>
      <c r="G25" s="156" t="s">
        <v>729</v>
      </c>
    </row>
    <row r="26" spans="1:7">
      <c r="A26" s="155" t="s">
        <v>705</v>
      </c>
      <c r="B26" s="39" t="s">
        <v>730</v>
      </c>
      <c r="G26" s="156" t="s">
        <v>730</v>
      </c>
    </row>
    <row r="27" spans="1:7">
      <c r="A27" s="155" t="s">
        <v>705</v>
      </c>
      <c r="B27" s="39" t="s">
        <v>731</v>
      </c>
      <c r="G27" s="156" t="s">
        <v>731</v>
      </c>
    </row>
    <row r="28" spans="1:7">
      <c r="A28" s="155" t="s">
        <v>705</v>
      </c>
      <c r="B28" s="39" t="s">
        <v>732</v>
      </c>
      <c r="G28" s="156" t="s">
        <v>732</v>
      </c>
    </row>
    <row r="29" spans="1:7">
      <c r="A29" s="155" t="s">
        <v>705</v>
      </c>
      <c r="B29" s="39" t="s">
        <v>733</v>
      </c>
      <c r="G29" s="156" t="s">
        <v>733</v>
      </c>
    </row>
    <row r="31" spans="1:7">
      <c r="B31" s="39" t="s">
        <v>734</v>
      </c>
      <c r="G31" s="157" t="s">
        <v>735</v>
      </c>
    </row>
    <row r="32" spans="1:7">
      <c r="B32" s="39" t="s">
        <v>735</v>
      </c>
      <c r="G32" s="157" t="s">
        <v>736</v>
      </c>
    </row>
    <row r="33" spans="2:7">
      <c r="B33" s="39" t="s">
        <v>736</v>
      </c>
      <c r="G33" s="157" t="s">
        <v>737</v>
      </c>
    </row>
    <row r="34" spans="2:7">
      <c r="B34" s="39" t="s">
        <v>737</v>
      </c>
      <c r="G34" s="157" t="s">
        <v>738</v>
      </c>
    </row>
    <row r="35" spans="2:7">
      <c r="B35" s="39" t="s">
        <v>738</v>
      </c>
      <c r="G35" s="157" t="s">
        <v>739</v>
      </c>
    </row>
    <row r="36" spans="2:7">
      <c r="B36" s="39" t="s">
        <v>739</v>
      </c>
      <c r="G36" s="157" t="s">
        <v>740</v>
      </c>
    </row>
    <row r="37" spans="2:7">
      <c r="B37" s="39" t="s">
        <v>740</v>
      </c>
      <c r="G37" s="157" t="s">
        <v>741</v>
      </c>
    </row>
    <row r="38" spans="2:7">
      <c r="B38" s="39" t="s">
        <v>741</v>
      </c>
      <c r="G38" s="157" t="s">
        <v>742</v>
      </c>
    </row>
    <row r="39" spans="2:7">
      <c r="B39" s="39" t="s">
        <v>742</v>
      </c>
      <c r="G39" s="157" t="s">
        <v>743</v>
      </c>
    </row>
    <row r="40" spans="2:7">
      <c r="B40" s="39" t="s">
        <v>743</v>
      </c>
      <c r="G40" s="157" t="s">
        <v>744</v>
      </c>
    </row>
    <row r="41" spans="2:7">
      <c r="B41" s="39" t="s">
        <v>744</v>
      </c>
      <c r="G41" s="157" t="s">
        <v>745</v>
      </c>
    </row>
    <row r="42" spans="2:7">
      <c r="B42" s="39" t="s">
        <v>745</v>
      </c>
      <c r="G42" s="157" t="s">
        <v>746</v>
      </c>
    </row>
    <row r="43" spans="2:7">
      <c r="B43" s="39" t="s">
        <v>746</v>
      </c>
      <c r="G43" s="157" t="s">
        <v>747</v>
      </c>
    </row>
    <row r="44" spans="2:7">
      <c r="B44" s="39" t="s">
        <v>747</v>
      </c>
      <c r="G44" s="157" t="s">
        <v>748</v>
      </c>
    </row>
    <row r="45" spans="2:7">
      <c r="B45" s="39" t="s">
        <v>748</v>
      </c>
      <c r="G45" s="157" t="s">
        <v>749</v>
      </c>
    </row>
    <row r="46" spans="2:7">
      <c r="B46" s="39" t="s">
        <v>749</v>
      </c>
      <c r="G46" s="157" t="s">
        <v>750</v>
      </c>
    </row>
    <row r="47" spans="2:7">
      <c r="B47" s="39" t="s">
        <v>750</v>
      </c>
      <c r="G47" s="157" t="s">
        <v>751</v>
      </c>
    </row>
    <row r="48" spans="2:7">
      <c r="B48" s="39" t="s">
        <v>751</v>
      </c>
      <c r="G48" s="157" t="s">
        <v>752</v>
      </c>
    </row>
    <row r="49" spans="2:7">
      <c r="B49" s="39" t="s">
        <v>752</v>
      </c>
      <c r="G49" s="157" t="s">
        <v>753</v>
      </c>
    </row>
    <row r="50" spans="2:7">
      <c r="B50" s="39" t="s">
        <v>753</v>
      </c>
      <c r="G50" s="157" t="s">
        <v>754</v>
      </c>
    </row>
    <row r="51" spans="2:7">
      <c r="B51" s="39" t="s">
        <v>754</v>
      </c>
      <c r="G51" s="157" t="s">
        <v>755</v>
      </c>
    </row>
    <row r="52" spans="2:7">
      <c r="B52" s="39" t="s">
        <v>755</v>
      </c>
      <c r="G52" s="157" t="s">
        <v>756</v>
      </c>
    </row>
    <row r="53" spans="2:7">
      <c r="B53" s="39" t="s">
        <v>756</v>
      </c>
      <c r="G53" s="157" t="s">
        <v>757</v>
      </c>
    </row>
    <row r="54" spans="2:7">
      <c r="B54" s="39" t="s">
        <v>757</v>
      </c>
      <c r="G54" s="157" t="s">
        <v>758</v>
      </c>
    </row>
    <row r="55" spans="2:7">
      <c r="B55" s="39" t="s">
        <v>758</v>
      </c>
      <c r="G55" s="157" t="s">
        <v>759</v>
      </c>
    </row>
    <row r="56" spans="2:7">
      <c r="B56" s="39" t="s">
        <v>759</v>
      </c>
      <c r="G56" s="157" t="s">
        <v>760</v>
      </c>
    </row>
    <row r="57" spans="2:7">
      <c r="B57" s="39" t="s">
        <v>760</v>
      </c>
      <c r="G57" s="157" t="s">
        <v>761</v>
      </c>
    </row>
    <row r="58" spans="2:7">
      <c r="B58" s="39" t="s">
        <v>761</v>
      </c>
      <c r="G58" s="157" t="s">
        <v>762</v>
      </c>
    </row>
    <row r="59" spans="2:7">
      <c r="B59" s="39" t="s">
        <v>762</v>
      </c>
      <c r="G59" s="157" t="s">
        <v>763</v>
      </c>
    </row>
    <row r="60" spans="2:7">
      <c r="B60" s="39" t="s">
        <v>763</v>
      </c>
      <c r="G60" s="157" t="s">
        <v>764</v>
      </c>
    </row>
    <row r="61" spans="2:7">
      <c r="B61" s="39" t="s">
        <v>764</v>
      </c>
      <c r="G61" s="157" t="s">
        <v>765</v>
      </c>
    </row>
    <row r="62" spans="2:7">
      <c r="B62" s="39" t="s">
        <v>765</v>
      </c>
      <c r="G62" s="157" t="s">
        <v>766</v>
      </c>
    </row>
    <row r="63" spans="2:7">
      <c r="B63" s="39" t="s">
        <v>766</v>
      </c>
      <c r="G63" s="157" t="s">
        <v>767</v>
      </c>
    </row>
    <row r="64" spans="2:7">
      <c r="B64" s="39" t="s">
        <v>767</v>
      </c>
      <c r="G64" s="157" t="s">
        <v>768</v>
      </c>
    </row>
    <row r="65" spans="2:7">
      <c r="B65" s="39" t="s">
        <v>768</v>
      </c>
      <c r="G65" s="157" t="s">
        <v>769</v>
      </c>
    </row>
    <row r="66" spans="2:7">
      <c r="B66" s="39" t="s">
        <v>769</v>
      </c>
      <c r="G66" s="157" t="s">
        <v>770</v>
      </c>
    </row>
    <row r="67" spans="2:7">
      <c r="B67" s="39" t="s">
        <v>770</v>
      </c>
      <c r="G67" s="157" t="s">
        <v>771</v>
      </c>
    </row>
    <row r="68" spans="2:7">
      <c r="B68" s="39" t="s">
        <v>771</v>
      </c>
      <c r="G68" s="157" t="s">
        <v>772</v>
      </c>
    </row>
    <row r="69" spans="2:7">
      <c r="B69" s="39" t="s">
        <v>772</v>
      </c>
      <c r="G69" s="157" t="s">
        <v>773</v>
      </c>
    </row>
    <row r="70" spans="2:7">
      <c r="B70" s="39" t="s">
        <v>773</v>
      </c>
      <c r="G70" s="157" t="s">
        <v>774</v>
      </c>
    </row>
    <row r="71" spans="2:7">
      <c r="B71" s="39" t="s">
        <v>774</v>
      </c>
      <c r="G71" s="157" t="s">
        <v>775</v>
      </c>
    </row>
    <row r="72" spans="2:7">
      <c r="B72" s="39" t="s">
        <v>775</v>
      </c>
      <c r="G72" s="157" t="s">
        <v>776</v>
      </c>
    </row>
    <row r="73" spans="2:7">
      <c r="B73" s="39" t="s">
        <v>776</v>
      </c>
      <c r="G73" s="157" t="s">
        <v>777</v>
      </c>
    </row>
    <row r="74" spans="2:7">
      <c r="B74" s="39" t="s">
        <v>777</v>
      </c>
      <c r="G74" s="157" t="s">
        <v>778</v>
      </c>
    </row>
    <row r="75" spans="2:7">
      <c r="B75" s="39" t="s">
        <v>778</v>
      </c>
      <c r="G75" s="157" t="s">
        <v>779</v>
      </c>
    </row>
    <row r="76" spans="2:7">
      <c r="B76" s="39" t="s">
        <v>779</v>
      </c>
      <c r="G76" s="157" t="s">
        <v>780</v>
      </c>
    </row>
    <row r="77" spans="2:7">
      <c r="B77" s="39" t="s">
        <v>780</v>
      </c>
      <c r="G77" s="157" t="s">
        <v>781</v>
      </c>
    </row>
    <row r="78" spans="2:7">
      <c r="B78" s="39" t="s">
        <v>781</v>
      </c>
      <c r="G78" s="157" t="s">
        <v>782</v>
      </c>
    </row>
    <row r="79" spans="2:7">
      <c r="B79" s="39" t="s">
        <v>782</v>
      </c>
      <c r="G79" s="157" t="s">
        <v>783</v>
      </c>
    </row>
    <row r="80" spans="2:7">
      <c r="B80" s="39" t="s">
        <v>783</v>
      </c>
      <c r="G80" s="157" t="s">
        <v>784</v>
      </c>
    </row>
    <row r="81" spans="2:7">
      <c r="B81" s="39" t="s">
        <v>784</v>
      </c>
      <c r="G81" s="157" t="s">
        <v>785</v>
      </c>
    </row>
    <row r="82" spans="2:7">
      <c r="B82" s="39" t="s">
        <v>785</v>
      </c>
      <c r="G82" s="157" t="s">
        <v>786</v>
      </c>
    </row>
    <row r="83" spans="2:7">
      <c r="B83" s="39" t="s">
        <v>786</v>
      </c>
      <c r="G83" s="157" t="s">
        <v>787</v>
      </c>
    </row>
    <row r="84" spans="2:7">
      <c r="B84" s="39" t="s">
        <v>787</v>
      </c>
      <c r="G84" s="157" t="s">
        <v>788</v>
      </c>
    </row>
    <row r="85" spans="2:7">
      <c r="B85" s="39" t="s">
        <v>788</v>
      </c>
      <c r="G85" s="157" t="s">
        <v>789</v>
      </c>
    </row>
    <row r="86" spans="2:7">
      <c r="B86" s="39" t="s">
        <v>789</v>
      </c>
      <c r="G86" s="157" t="s">
        <v>790</v>
      </c>
    </row>
    <row r="87" spans="2:7">
      <c r="B87" s="39" t="s">
        <v>790</v>
      </c>
    </row>
    <row r="89" spans="2:7">
      <c r="B89" s="39" t="s">
        <v>791</v>
      </c>
    </row>
    <row r="90" spans="2:7">
      <c r="B90" s="39" t="s">
        <v>792</v>
      </c>
    </row>
    <row r="91" spans="2:7">
      <c r="B91" s="39" t="s">
        <v>793</v>
      </c>
    </row>
    <row r="92" spans="2:7">
      <c r="B92" s="39" t="s">
        <v>794</v>
      </c>
    </row>
    <row r="93" spans="2:7">
      <c r="B93" s="39" t="s">
        <v>795</v>
      </c>
    </row>
    <row r="94" spans="2:7">
      <c r="B94" s="39" t="s">
        <v>796</v>
      </c>
    </row>
    <row r="95" spans="2:7">
      <c r="B95" s="39" t="s">
        <v>797</v>
      </c>
    </row>
    <row r="96" spans="2:7">
      <c r="B96" s="39" t="s">
        <v>798</v>
      </c>
    </row>
    <row r="97" spans="2:2">
      <c r="B97" s="39" t="s">
        <v>799</v>
      </c>
    </row>
    <row r="98" spans="2:2">
      <c r="B98" s="39" t="s">
        <v>800</v>
      </c>
    </row>
    <row r="99" spans="2:2">
      <c r="B99" s="39" t="s">
        <v>801</v>
      </c>
    </row>
    <row r="100" spans="2:2">
      <c r="B100" s="39" t="s">
        <v>802</v>
      </c>
    </row>
    <row r="101" spans="2:2">
      <c r="B101" s="39" t="s">
        <v>803</v>
      </c>
    </row>
    <row r="102" spans="2:2">
      <c r="B102" s="39" t="s">
        <v>804</v>
      </c>
    </row>
    <row r="103" spans="2:2">
      <c r="B103" s="39" t="s">
        <v>805</v>
      </c>
    </row>
    <row r="104" spans="2:2">
      <c r="B104" s="39" t="s">
        <v>806</v>
      </c>
    </row>
    <row r="105" spans="2:2">
      <c r="B105" s="39" t="s">
        <v>807</v>
      </c>
    </row>
    <row r="106" spans="2:2">
      <c r="B106" s="39" t="s">
        <v>808</v>
      </c>
    </row>
    <row r="107" spans="2:2">
      <c r="B107" s="39" t="s">
        <v>809</v>
      </c>
    </row>
    <row r="108" spans="2:2">
      <c r="B108" s="39" t="s">
        <v>810</v>
      </c>
    </row>
    <row r="109" spans="2:2">
      <c r="B109" s="39" t="s">
        <v>811</v>
      </c>
    </row>
    <row r="110" spans="2:2">
      <c r="B110" s="39" t="s">
        <v>812</v>
      </c>
    </row>
    <row r="111" spans="2:2">
      <c r="B111" s="39" t="s">
        <v>813</v>
      </c>
    </row>
    <row r="112" spans="2:2">
      <c r="B112" s="39" t="s">
        <v>814</v>
      </c>
    </row>
    <row r="113" spans="2:2">
      <c r="B113" s="39" t="s">
        <v>815</v>
      </c>
    </row>
    <row r="114" spans="2:2">
      <c r="B114" s="39" t="s">
        <v>816</v>
      </c>
    </row>
    <row r="115" spans="2:2">
      <c r="B115" s="39" t="s">
        <v>817</v>
      </c>
    </row>
    <row r="117" spans="2:2">
      <c r="B117" s="39" t="s">
        <v>818</v>
      </c>
    </row>
    <row r="118" spans="2:2">
      <c r="B118" s="39" t="s">
        <v>819</v>
      </c>
    </row>
    <row r="119" spans="2:2">
      <c r="B119" s="39" t="s">
        <v>820</v>
      </c>
    </row>
    <row r="120" spans="2:2">
      <c r="B120" s="39" t="s">
        <v>821</v>
      </c>
    </row>
    <row r="121" spans="2:2">
      <c r="B121" s="39" t="s">
        <v>822</v>
      </c>
    </row>
    <row r="122" spans="2:2">
      <c r="B122" s="39" t="s">
        <v>823</v>
      </c>
    </row>
    <row r="123" spans="2:2">
      <c r="B123" s="39" t="s">
        <v>824</v>
      </c>
    </row>
    <row r="124" spans="2:2">
      <c r="B124" s="39" t="s">
        <v>825</v>
      </c>
    </row>
    <row r="125" spans="2:2">
      <c r="B125" s="39" t="s">
        <v>826</v>
      </c>
    </row>
    <row r="126" spans="2:2">
      <c r="B126" s="39" t="s">
        <v>827</v>
      </c>
    </row>
    <row r="127" spans="2:2">
      <c r="B127" s="39" t="s">
        <v>828</v>
      </c>
    </row>
    <row r="128" spans="2:2">
      <c r="B128" s="39" t="s">
        <v>829</v>
      </c>
    </row>
    <row r="129" spans="2:2">
      <c r="B129" s="39" t="s">
        <v>830</v>
      </c>
    </row>
    <row r="130" spans="2:2">
      <c r="B130" s="39" t="s">
        <v>831</v>
      </c>
    </row>
    <row r="131" spans="2:2">
      <c r="B131" s="39" t="s">
        <v>832</v>
      </c>
    </row>
    <row r="132" spans="2:2">
      <c r="B132" s="39" t="s">
        <v>833</v>
      </c>
    </row>
    <row r="133" spans="2:2">
      <c r="B133" s="39" t="s">
        <v>834</v>
      </c>
    </row>
    <row r="134" spans="2:2">
      <c r="B134" s="39" t="s">
        <v>835</v>
      </c>
    </row>
    <row r="135" spans="2:2">
      <c r="B135" s="39" t="s">
        <v>836</v>
      </c>
    </row>
    <row r="136" spans="2:2">
      <c r="B136" s="39" t="s">
        <v>837</v>
      </c>
    </row>
    <row r="137" spans="2:2">
      <c r="B137" s="39" t="s">
        <v>838</v>
      </c>
    </row>
    <row r="138" spans="2:2">
      <c r="B138" s="39" t="s">
        <v>839</v>
      </c>
    </row>
    <row r="139" spans="2:2">
      <c r="B139" s="39" t="s">
        <v>840</v>
      </c>
    </row>
    <row r="140" spans="2:2">
      <c r="B140" s="39" t="s">
        <v>841</v>
      </c>
    </row>
    <row r="142" spans="2:2">
      <c r="B142" s="39" t="s">
        <v>842</v>
      </c>
    </row>
    <row r="143" spans="2:2">
      <c r="B143" s="39" t="s">
        <v>843</v>
      </c>
    </row>
    <row r="144" spans="2:2">
      <c r="B144" s="39" t="s">
        <v>844</v>
      </c>
    </row>
    <row r="145" spans="2:2">
      <c r="B145" s="39" t="s">
        <v>845</v>
      </c>
    </row>
    <row r="146" spans="2:2">
      <c r="B146" s="39" t="s">
        <v>846</v>
      </c>
    </row>
    <row r="147" spans="2:2">
      <c r="B147" s="39" t="s">
        <v>847</v>
      </c>
    </row>
    <row r="148" spans="2:2">
      <c r="B148" s="39" t="s">
        <v>848</v>
      </c>
    </row>
    <row r="149" spans="2:2">
      <c r="B149" s="39" t="s">
        <v>849</v>
      </c>
    </row>
    <row r="150" spans="2:2">
      <c r="B150" s="39" t="s">
        <v>850</v>
      </c>
    </row>
    <row r="151" spans="2:2">
      <c r="B151" s="39" t="s">
        <v>851</v>
      </c>
    </row>
    <row r="152" spans="2:2">
      <c r="B152" s="39" t="s">
        <v>852</v>
      </c>
    </row>
    <row r="153" spans="2:2">
      <c r="B153" s="39" t="s">
        <v>853</v>
      </c>
    </row>
    <row r="154" spans="2:2">
      <c r="B154" s="39" t="s">
        <v>854</v>
      </c>
    </row>
    <row r="155" spans="2:2">
      <c r="B155" s="39" t="s">
        <v>855</v>
      </c>
    </row>
    <row r="156" spans="2:2">
      <c r="B156" s="39" t="s">
        <v>856</v>
      </c>
    </row>
    <row r="158" spans="2:2">
      <c r="B158" s="39" t="s">
        <v>857</v>
      </c>
    </row>
    <row r="159" spans="2:2">
      <c r="B159" s="39" t="s">
        <v>858</v>
      </c>
    </row>
    <row r="160" spans="2:2">
      <c r="B160" s="39" t="s">
        <v>859</v>
      </c>
    </row>
    <row r="161" spans="2:2">
      <c r="B161" s="39" t="s">
        <v>860</v>
      </c>
    </row>
    <row r="162" spans="2:2">
      <c r="B162" s="39" t="s">
        <v>861</v>
      </c>
    </row>
    <row r="163" spans="2:2">
      <c r="B163" s="39" t="s">
        <v>862</v>
      </c>
    </row>
    <row r="164" spans="2:2">
      <c r="B164" s="39" t="s">
        <v>863</v>
      </c>
    </row>
    <row r="165" spans="2:2">
      <c r="B165" s="39" t="s">
        <v>864</v>
      </c>
    </row>
    <row r="166" spans="2:2">
      <c r="B166" s="39" t="s">
        <v>865</v>
      </c>
    </row>
    <row r="167" spans="2:2">
      <c r="B167" s="39" t="s">
        <v>866</v>
      </c>
    </row>
    <row r="168" spans="2:2">
      <c r="B168" s="39" t="s">
        <v>867</v>
      </c>
    </row>
    <row r="169" spans="2:2">
      <c r="B169" s="39" t="s">
        <v>868</v>
      </c>
    </row>
    <row r="171" spans="2:2">
      <c r="B171" s="39" t="s">
        <v>869</v>
      </c>
    </row>
    <row r="172" spans="2:2">
      <c r="B172" s="39" t="s">
        <v>870</v>
      </c>
    </row>
    <row r="173" spans="2:2">
      <c r="B173" s="39" t="s">
        <v>871</v>
      </c>
    </row>
    <row r="174" spans="2:2">
      <c r="B174" s="39" t="s">
        <v>872</v>
      </c>
    </row>
    <row r="175" spans="2:2">
      <c r="B175" s="39" t="s">
        <v>873</v>
      </c>
    </row>
    <row r="176" spans="2:2">
      <c r="B176" s="39" t="s">
        <v>874</v>
      </c>
    </row>
    <row r="177" spans="2:2">
      <c r="B177" s="39" t="s">
        <v>875</v>
      </c>
    </row>
    <row r="178" spans="2:2">
      <c r="B178" s="39" t="s">
        <v>876</v>
      </c>
    </row>
    <row r="179" spans="2:2">
      <c r="B179" s="39" t="s">
        <v>877</v>
      </c>
    </row>
    <row r="180" spans="2:2">
      <c r="B180" s="39" t="s">
        <v>878</v>
      </c>
    </row>
    <row r="181" spans="2:2">
      <c r="B181" s="39" t="s">
        <v>879</v>
      </c>
    </row>
    <row r="182" spans="2:2">
      <c r="B182" s="39" t="s">
        <v>880</v>
      </c>
    </row>
    <row r="183" spans="2:2">
      <c r="B183" s="39" t="s">
        <v>881</v>
      </c>
    </row>
    <row r="184" spans="2:2">
      <c r="B184" s="39" t="s">
        <v>882</v>
      </c>
    </row>
    <row r="185" spans="2:2">
      <c r="B185" s="39" t="s">
        <v>883</v>
      </c>
    </row>
    <row r="186" spans="2:2">
      <c r="B186" s="39" t="s">
        <v>884</v>
      </c>
    </row>
    <row r="187" spans="2:2">
      <c r="B187" s="39" t="s">
        <v>885</v>
      </c>
    </row>
    <row r="188" spans="2:2">
      <c r="B188" s="39" t="s">
        <v>886</v>
      </c>
    </row>
    <row r="189" spans="2:2">
      <c r="B189" s="39" t="s">
        <v>887</v>
      </c>
    </row>
    <row r="190" spans="2:2">
      <c r="B190" s="39" t="s">
        <v>888</v>
      </c>
    </row>
    <row r="191" spans="2:2">
      <c r="B191" s="39" t="s">
        <v>889</v>
      </c>
    </row>
    <row r="192" spans="2:2">
      <c r="B192" s="39" t="s">
        <v>890</v>
      </c>
    </row>
    <row r="194" spans="2:2">
      <c r="B194" s="39" t="s">
        <v>891</v>
      </c>
    </row>
    <row r="195" spans="2:2">
      <c r="B195" s="39" t="s">
        <v>892</v>
      </c>
    </row>
    <row r="196" spans="2:2">
      <c r="B196" s="39" t="s">
        <v>893</v>
      </c>
    </row>
    <row r="197" spans="2:2">
      <c r="B197" s="39" t="s">
        <v>894</v>
      </c>
    </row>
    <row r="198" spans="2:2">
      <c r="B198" s="39" t="s">
        <v>895</v>
      </c>
    </row>
    <row r="199" spans="2:2">
      <c r="B199" s="39" t="s">
        <v>896</v>
      </c>
    </row>
    <row r="200" spans="2:2">
      <c r="B200" s="39" t="s">
        <v>897</v>
      </c>
    </row>
    <row r="201" spans="2:2">
      <c r="B201" s="39" t="s">
        <v>898</v>
      </c>
    </row>
    <row r="202" spans="2:2">
      <c r="B202" s="39" t="s">
        <v>899</v>
      </c>
    </row>
    <row r="203" spans="2:2">
      <c r="B203" s="39" t="s">
        <v>900</v>
      </c>
    </row>
    <row r="204" spans="2:2">
      <c r="B204" s="39" t="s">
        <v>901</v>
      </c>
    </row>
    <row r="205" spans="2:2">
      <c r="B205" s="39" t="s">
        <v>902</v>
      </c>
    </row>
    <row r="207" spans="2:2">
      <c r="B207" s="39" t="s">
        <v>903</v>
      </c>
    </row>
    <row r="208" spans="2:2">
      <c r="B208" s="39" t="s">
        <v>904</v>
      </c>
    </row>
    <row r="209" spans="2:2">
      <c r="B209" s="39" t="s">
        <v>905</v>
      </c>
    </row>
    <row r="210" spans="2:2">
      <c r="B210" s="39" t="s">
        <v>906</v>
      </c>
    </row>
    <row r="211" spans="2:2">
      <c r="B211" s="39" t="s">
        <v>907</v>
      </c>
    </row>
    <row r="212" spans="2:2">
      <c r="B212" s="39" t="s">
        <v>908</v>
      </c>
    </row>
    <row r="213" spans="2:2">
      <c r="B213" s="39" t="s">
        <v>909</v>
      </c>
    </row>
    <row r="214" spans="2:2">
      <c r="B214" s="39" t="s">
        <v>910</v>
      </c>
    </row>
    <row r="215" spans="2:2">
      <c r="B215" s="39" t="s">
        <v>911</v>
      </c>
    </row>
    <row r="216" spans="2:2">
      <c r="B216" s="39" t="s">
        <v>912</v>
      </c>
    </row>
    <row r="217" spans="2:2">
      <c r="B217" s="39" t="s">
        <v>913</v>
      </c>
    </row>
    <row r="218" spans="2:2">
      <c r="B218" s="39" t="s">
        <v>914</v>
      </c>
    </row>
    <row r="219" spans="2:2">
      <c r="B219" s="39" t="s">
        <v>915</v>
      </c>
    </row>
    <row r="221" spans="2:2">
      <c r="B221" s="39" t="s">
        <v>916</v>
      </c>
    </row>
    <row r="222" spans="2:2">
      <c r="B222" s="39" t="s">
        <v>917</v>
      </c>
    </row>
    <row r="223" spans="2:2">
      <c r="B223" s="39" t="s">
        <v>918</v>
      </c>
    </row>
    <row r="224" spans="2:2">
      <c r="B224" s="39" t="s">
        <v>919</v>
      </c>
    </row>
    <row r="225" spans="2:2">
      <c r="B225" s="39" t="s">
        <v>920</v>
      </c>
    </row>
    <row r="226" spans="2:2">
      <c r="B226" s="39" t="s">
        <v>921</v>
      </c>
    </row>
    <row r="227" spans="2:2">
      <c r="B227" s="39" t="s">
        <v>922</v>
      </c>
    </row>
    <row r="228" spans="2:2">
      <c r="B228" s="39" t="s">
        <v>923</v>
      </c>
    </row>
    <row r="230" spans="2:2">
      <c r="B230" s="39" t="s">
        <v>924</v>
      </c>
    </row>
    <row r="231" spans="2:2">
      <c r="B231" s="39" t="s">
        <v>925</v>
      </c>
    </row>
    <row r="232" spans="2:2">
      <c r="B232" s="39" t="s">
        <v>926</v>
      </c>
    </row>
    <row r="233" spans="2:2">
      <c r="B233" s="39" t="s">
        <v>927</v>
      </c>
    </row>
    <row r="234" spans="2:2">
      <c r="B234" s="39" t="s">
        <v>928</v>
      </c>
    </row>
    <row r="235" spans="2:2">
      <c r="B235" s="39" t="s">
        <v>929</v>
      </c>
    </row>
    <row r="236" spans="2:2">
      <c r="B236" s="39" t="s">
        <v>930</v>
      </c>
    </row>
    <row r="237" spans="2:2">
      <c r="B237" s="39" t="s">
        <v>931</v>
      </c>
    </row>
    <row r="238" spans="2:2">
      <c r="B238" s="39" t="s">
        <v>932</v>
      </c>
    </row>
    <row r="239" spans="2:2">
      <c r="B239" s="39" t="s">
        <v>933</v>
      </c>
    </row>
    <row r="240" spans="2:2">
      <c r="B240" s="39" t="s">
        <v>934</v>
      </c>
    </row>
    <row r="241" spans="2:2">
      <c r="B241" s="39" t="s">
        <v>935</v>
      </c>
    </row>
    <row r="242" spans="2:2">
      <c r="B242" s="39" t="s">
        <v>936</v>
      </c>
    </row>
    <row r="243" spans="2:2">
      <c r="B243" s="39" t="s">
        <v>937</v>
      </c>
    </row>
    <row r="244" spans="2:2">
      <c r="B244" s="39" t="s">
        <v>938</v>
      </c>
    </row>
    <row r="245" spans="2:2">
      <c r="B245" s="39" t="s">
        <v>939</v>
      </c>
    </row>
    <row r="246" spans="2:2">
      <c r="B246" s="39" t="s">
        <v>940</v>
      </c>
    </row>
    <row r="247" spans="2:2">
      <c r="B247" s="39" t="s">
        <v>941</v>
      </c>
    </row>
    <row r="248" spans="2:2">
      <c r="B248" s="39" t="s">
        <v>942</v>
      </c>
    </row>
    <row r="249" spans="2:2">
      <c r="B249" s="39" t="s">
        <v>943</v>
      </c>
    </row>
    <row r="251" spans="2:2">
      <c r="B251" s="39" t="s">
        <v>944</v>
      </c>
    </row>
    <row r="252" spans="2:2">
      <c r="B252" s="39" t="s">
        <v>945</v>
      </c>
    </row>
    <row r="253" spans="2:2">
      <c r="B253" s="39" t="s">
        <v>946</v>
      </c>
    </row>
    <row r="254" spans="2:2">
      <c r="B254" s="39" t="s">
        <v>947</v>
      </c>
    </row>
    <row r="255" spans="2:2">
      <c r="B255" s="39" t="s">
        <v>948</v>
      </c>
    </row>
    <row r="256" spans="2:2">
      <c r="B256" s="39" t="s">
        <v>949</v>
      </c>
    </row>
    <row r="257" spans="2:2">
      <c r="B257" s="39" t="s">
        <v>950</v>
      </c>
    </row>
    <row r="258" spans="2:2">
      <c r="B258" s="39" t="s">
        <v>951</v>
      </c>
    </row>
    <row r="259" spans="2:2">
      <c r="B259" s="39" t="s">
        <v>952</v>
      </c>
    </row>
    <row r="260" spans="2:2">
      <c r="B260" s="39" t="s">
        <v>953</v>
      </c>
    </row>
    <row r="261" spans="2:2">
      <c r="B261" s="39" t="s">
        <v>954</v>
      </c>
    </row>
    <row r="262" spans="2:2">
      <c r="B262" s="39" t="s">
        <v>955</v>
      </c>
    </row>
    <row r="263" spans="2:2">
      <c r="B263" s="39" t="s">
        <v>956</v>
      </c>
    </row>
    <row r="264" spans="2:2">
      <c r="B264" s="39" t="s">
        <v>957</v>
      </c>
    </row>
    <row r="265" spans="2:2">
      <c r="B265" s="39" t="s">
        <v>958</v>
      </c>
    </row>
    <row r="266" spans="2:2">
      <c r="B266" s="39" t="s">
        <v>959</v>
      </c>
    </row>
    <row r="267" spans="2:2">
      <c r="B267" s="39" t="s">
        <v>960</v>
      </c>
    </row>
    <row r="269" spans="2:2">
      <c r="B269" s="39" t="s">
        <v>961</v>
      </c>
    </row>
    <row r="270" spans="2:2">
      <c r="B270" s="39" t="s">
        <v>962</v>
      </c>
    </row>
    <row r="271" spans="2:2">
      <c r="B271" s="39" t="s">
        <v>963</v>
      </c>
    </row>
    <row r="272" spans="2:2">
      <c r="B272" s="39" t="s">
        <v>964</v>
      </c>
    </row>
    <row r="273" spans="2:2">
      <c r="B273" s="39" t="s">
        <v>965</v>
      </c>
    </row>
    <row r="274" spans="2:2">
      <c r="B274" s="39" t="s">
        <v>966</v>
      </c>
    </row>
    <row r="275" spans="2:2">
      <c r="B275" s="39" t="s">
        <v>967</v>
      </c>
    </row>
    <row r="276" spans="2:2">
      <c r="B276" s="39" t="s">
        <v>968</v>
      </c>
    </row>
    <row r="277" spans="2:2">
      <c r="B277" s="39" t="s">
        <v>969</v>
      </c>
    </row>
    <row r="278" spans="2:2">
      <c r="B278" s="39" t="s">
        <v>970</v>
      </c>
    </row>
    <row r="279" spans="2:2">
      <c r="B279" s="39" t="s">
        <v>971</v>
      </c>
    </row>
    <row r="280" spans="2:2">
      <c r="B280" s="39" t="s">
        <v>972</v>
      </c>
    </row>
    <row r="281" spans="2:2">
      <c r="B281" s="39" t="s">
        <v>973</v>
      </c>
    </row>
    <row r="282" spans="2:2">
      <c r="B282" s="39" t="s">
        <v>974</v>
      </c>
    </row>
    <row r="283" spans="2:2">
      <c r="B283" s="39" t="s">
        <v>975</v>
      </c>
    </row>
    <row r="284" spans="2:2">
      <c r="B284" s="39" t="s">
        <v>976</v>
      </c>
    </row>
    <row r="285" spans="2:2">
      <c r="B285" s="39" t="s">
        <v>977</v>
      </c>
    </row>
    <row r="286" spans="2:2">
      <c r="B286" s="39" t="s">
        <v>978</v>
      </c>
    </row>
    <row r="287" spans="2:2">
      <c r="B287" s="39" t="s">
        <v>979</v>
      </c>
    </row>
    <row r="289" spans="2:2">
      <c r="B289" s="39" t="s">
        <v>980</v>
      </c>
    </row>
    <row r="290" spans="2:2">
      <c r="B290" s="39" t="s">
        <v>981</v>
      </c>
    </row>
    <row r="291" spans="2:2">
      <c r="B291" s="39" t="s">
        <v>982</v>
      </c>
    </row>
    <row r="292" spans="2:2">
      <c r="B292" s="39" t="s">
        <v>983</v>
      </c>
    </row>
    <row r="293" spans="2:2">
      <c r="B293" s="39" t="s">
        <v>984</v>
      </c>
    </row>
    <row r="294" spans="2:2">
      <c r="B294" s="39" t="s">
        <v>985</v>
      </c>
    </row>
    <row r="295" spans="2:2">
      <c r="B295" s="39" t="s">
        <v>986</v>
      </c>
    </row>
    <row r="296" spans="2:2">
      <c r="B296" s="39" t="s">
        <v>987</v>
      </c>
    </row>
    <row r="297" spans="2:2">
      <c r="B297" s="39" t="s">
        <v>988</v>
      </c>
    </row>
    <row r="298" spans="2:2">
      <c r="B298" s="39" t="s">
        <v>989</v>
      </c>
    </row>
    <row r="299" spans="2:2">
      <c r="B299" s="39" t="s">
        <v>990</v>
      </c>
    </row>
    <row r="300" spans="2:2">
      <c r="B300" s="39" t="s">
        <v>991</v>
      </c>
    </row>
    <row r="301" spans="2:2">
      <c r="B301" s="39" t="s">
        <v>992</v>
      </c>
    </row>
    <row r="303" spans="2:2">
      <c r="B303" s="39" t="s">
        <v>993</v>
      </c>
    </row>
    <row r="304" spans="2:2">
      <c r="B304" s="39" t="s">
        <v>994</v>
      </c>
    </row>
    <row r="305" spans="2:2">
      <c r="B305" s="39" t="s">
        <v>995</v>
      </c>
    </row>
    <row r="306" spans="2:2">
      <c r="B306" s="39" t="s">
        <v>996</v>
      </c>
    </row>
    <row r="307" spans="2:2">
      <c r="B307" s="39" t="s">
        <v>997</v>
      </c>
    </row>
    <row r="309" spans="2:2">
      <c r="B309" s="39" t="s">
        <v>998</v>
      </c>
    </row>
    <row r="310" spans="2:2">
      <c r="B310" s="39" t="s">
        <v>999</v>
      </c>
    </row>
    <row r="311" spans="2:2">
      <c r="B311" s="39" t="s">
        <v>1000</v>
      </c>
    </row>
    <row r="312" spans="2:2">
      <c r="B312" s="39" t="s">
        <v>1001</v>
      </c>
    </row>
    <row r="313" spans="2:2">
      <c r="B313" s="39" t="s">
        <v>1002</v>
      </c>
    </row>
    <row r="314" spans="2:2">
      <c r="B314" s="39" t="s">
        <v>1003</v>
      </c>
    </row>
    <row r="315" spans="2:2">
      <c r="B315" s="39" t="s">
        <v>1004</v>
      </c>
    </row>
    <row r="316" spans="2:2">
      <c r="B316" s="39" t="s">
        <v>1005</v>
      </c>
    </row>
    <row r="317" spans="2:2">
      <c r="B317" s="39" t="s">
        <v>1006</v>
      </c>
    </row>
    <row r="318" spans="2:2">
      <c r="B318" s="39" t="s">
        <v>1007</v>
      </c>
    </row>
    <row r="319" spans="2:2">
      <c r="B319" s="39" t="s">
        <v>1008</v>
      </c>
    </row>
    <row r="320" spans="2:2">
      <c r="B320" s="39" t="s">
        <v>1009</v>
      </c>
    </row>
    <row r="321" spans="2:2">
      <c r="B321" s="39" t="s">
        <v>1010</v>
      </c>
    </row>
    <row r="322" spans="2:2">
      <c r="B322" s="39" t="s">
        <v>1011</v>
      </c>
    </row>
    <row r="323" spans="2:2">
      <c r="B323" s="39" t="s">
        <v>1012</v>
      </c>
    </row>
    <row r="324" spans="2:2">
      <c r="B324" s="39" t="s">
        <v>1013</v>
      </c>
    </row>
    <row r="325" spans="2:2">
      <c r="B325" s="39" t="s">
        <v>1014</v>
      </c>
    </row>
    <row r="326" spans="2:2">
      <c r="B326" s="39" t="s">
        <v>1015</v>
      </c>
    </row>
    <row r="327" spans="2:2">
      <c r="B327" s="39" t="s">
        <v>1016</v>
      </c>
    </row>
    <row r="328" spans="2:2">
      <c r="B328" s="39" t="s">
        <v>1017</v>
      </c>
    </row>
    <row r="329" spans="2:2">
      <c r="B329" s="39" t="s">
        <v>1018</v>
      </c>
    </row>
    <row r="330" spans="2:2">
      <c r="B330" s="39" t="s">
        <v>1019</v>
      </c>
    </row>
    <row r="331" spans="2:2">
      <c r="B331" s="39" t="s">
        <v>1020</v>
      </c>
    </row>
    <row r="332" spans="2:2">
      <c r="B332" s="39" t="s">
        <v>1021</v>
      </c>
    </row>
    <row r="333" spans="2:2">
      <c r="B333" s="39" t="s">
        <v>1022</v>
      </c>
    </row>
    <row r="334" spans="2:2">
      <c r="B334" s="39" t="s">
        <v>1023</v>
      </c>
    </row>
    <row r="335" spans="2:2">
      <c r="B335" s="39" t="s">
        <v>1024</v>
      </c>
    </row>
    <row r="336" spans="2:2">
      <c r="B336" s="39" t="s">
        <v>1025</v>
      </c>
    </row>
    <row r="337" spans="2:2">
      <c r="B337" s="39" t="s">
        <v>1026</v>
      </c>
    </row>
    <row r="338" spans="2:2">
      <c r="B338" s="39" t="s">
        <v>1027</v>
      </c>
    </row>
    <row r="339" spans="2:2">
      <c r="B339" s="39" t="s">
        <v>1028</v>
      </c>
    </row>
    <row r="340" spans="2:2">
      <c r="B340" s="39" t="s">
        <v>1029</v>
      </c>
    </row>
    <row r="341" spans="2:2">
      <c r="B341" s="39" t="s">
        <v>1030</v>
      </c>
    </row>
    <row r="342" spans="2:2">
      <c r="B342" s="39" t="s">
        <v>1031</v>
      </c>
    </row>
    <row r="344" spans="2:2">
      <c r="B344" s="39" t="s">
        <v>1032</v>
      </c>
    </row>
    <row r="345" spans="2:2">
      <c r="B345" s="39" t="s">
        <v>1033</v>
      </c>
    </row>
    <row r="346" spans="2:2">
      <c r="B346" s="39" t="s">
        <v>1034</v>
      </c>
    </row>
    <row r="347" spans="2:2">
      <c r="B347" s="39" t="s">
        <v>1035</v>
      </c>
    </row>
    <row r="348" spans="2:2">
      <c r="B348" s="39" t="s">
        <v>1036</v>
      </c>
    </row>
    <row r="349" spans="2:2">
      <c r="B349" s="39" t="s">
        <v>1037</v>
      </c>
    </row>
    <row r="350" spans="2:2">
      <c r="B350" s="39" t="s">
        <v>1038</v>
      </c>
    </row>
    <row r="351" spans="2:2">
      <c r="B351" s="39" t="s">
        <v>1039</v>
      </c>
    </row>
    <row r="352" spans="2:2">
      <c r="B352" s="39" t="s">
        <v>1040</v>
      </c>
    </row>
    <row r="353" spans="2:2">
      <c r="B353" s="39" t="s">
        <v>1041</v>
      </c>
    </row>
    <row r="354" spans="2:2">
      <c r="B354" s="39" t="s">
        <v>1042</v>
      </c>
    </row>
    <row r="355" spans="2:2">
      <c r="B355" s="39" t="s">
        <v>1043</v>
      </c>
    </row>
    <row r="357" spans="2:2">
      <c r="B357" s="39" t="s">
        <v>1044</v>
      </c>
    </row>
    <row r="358" spans="2:2">
      <c r="B358" s="39" t="s">
        <v>1045</v>
      </c>
    </row>
    <row r="359" spans="2:2">
      <c r="B359" s="39" t="s">
        <v>1046</v>
      </c>
    </row>
    <row r="360" spans="2:2">
      <c r="B360" s="39" t="s">
        <v>1047</v>
      </c>
    </row>
    <row r="361" spans="2:2">
      <c r="B361" s="39" t="s">
        <v>1048</v>
      </c>
    </row>
    <row r="362" spans="2:2">
      <c r="B362" s="39" t="s">
        <v>1049</v>
      </c>
    </row>
    <row r="363" spans="2:2">
      <c r="B363" s="39" t="s">
        <v>1050</v>
      </c>
    </row>
    <row r="364" spans="2:2">
      <c r="B364" s="39" t="s">
        <v>1051</v>
      </c>
    </row>
    <row r="365" spans="2:2">
      <c r="B365" s="39" t="s">
        <v>1052</v>
      </c>
    </row>
    <row r="366" spans="2:2">
      <c r="B366" s="39" t="s">
        <v>1053</v>
      </c>
    </row>
    <row r="367" spans="2:2">
      <c r="B367" s="39" t="s">
        <v>1054</v>
      </c>
    </row>
    <row r="368" spans="2:2">
      <c r="B368" s="39" t="s">
        <v>1055</v>
      </c>
    </row>
    <row r="369" spans="2:2">
      <c r="B369" s="39" t="s">
        <v>1056</v>
      </c>
    </row>
    <row r="370" spans="2:2">
      <c r="B370" s="39" t="s">
        <v>1057</v>
      </c>
    </row>
    <row r="371" spans="2:2">
      <c r="B371" s="39" t="s">
        <v>1058</v>
      </c>
    </row>
    <row r="372" spans="2:2">
      <c r="B372" s="39" t="s">
        <v>1059</v>
      </c>
    </row>
    <row r="373" spans="2:2">
      <c r="B373" s="39" t="s">
        <v>1060</v>
      </c>
    </row>
    <row r="374" spans="2:2">
      <c r="B374" s="39" t="s">
        <v>1061</v>
      </c>
    </row>
    <row r="375" spans="2:2">
      <c r="B375" s="39" t="s">
        <v>1062</v>
      </c>
    </row>
    <row r="376" spans="2:2">
      <c r="B376" s="39" t="s">
        <v>1063</v>
      </c>
    </row>
    <row r="377" spans="2:2">
      <c r="B377" s="39" t="s">
        <v>1064</v>
      </c>
    </row>
    <row r="378" spans="2:2">
      <c r="B378" s="39" t="s">
        <v>1065</v>
      </c>
    </row>
    <row r="379" spans="2:2">
      <c r="B379" s="39" t="s">
        <v>1066</v>
      </c>
    </row>
    <row r="380" spans="2:2">
      <c r="B380" s="39" t="s">
        <v>1067</v>
      </c>
    </row>
    <row r="381" spans="2:2">
      <c r="B381" s="39" t="s">
        <v>1068</v>
      </c>
    </row>
    <row r="382" spans="2:2">
      <c r="B382" s="39" t="s">
        <v>1069</v>
      </c>
    </row>
    <row r="383" spans="2:2">
      <c r="B383" s="39" t="s">
        <v>1070</v>
      </c>
    </row>
    <row r="384" spans="2:2">
      <c r="B384" s="39" t="s">
        <v>1071</v>
      </c>
    </row>
    <row r="385" spans="2:2">
      <c r="B385" s="39" t="s">
        <v>1072</v>
      </c>
    </row>
    <row r="386" spans="2:2">
      <c r="B386" s="39" t="s">
        <v>1073</v>
      </c>
    </row>
    <row r="387" spans="2:2">
      <c r="B387" s="39" t="s">
        <v>1074</v>
      </c>
    </row>
    <row r="388" spans="2:2">
      <c r="B388" s="39" t="s">
        <v>1075</v>
      </c>
    </row>
    <row r="389" spans="2:2">
      <c r="B389" s="39" t="s">
        <v>1076</v>
      </c>
    </row>
    <row r="390" spans="2:2">
      <c r="B390" s="39" t="s">
        <v>1077</v>
      </c>
    </row>
    <row r="391" spans="2:2">
      <c r="B391" s="39" t="s">
        <v>1078</v>
      </c>
    </row>
    <row r="392" spans="2:2">
      <c r="B392" s="39" t="s">
        <v>1079</v>
      </c>
    </row>
    <row r="394" spans="2:2">
      <c r="B394" s="39" t="s">
        <v>1080</v>
      </c>
    </row>
    <row r="395" spans="2:2">
      <c r="B395" s="39" t="s">
        <v>1081</v>
      </c>
    </row>
    <row r="396" spans="2:2">
      <c r="B396" s="39" t="s">
        <v>1082</v>
      </c>
    </row>
    <row r="397" spans="2:2">
      <c r="B397" s="39" t="s">
        <v>1083</v>
      </c>
    </row>
    <row r="398" spans="2:2">
      <c r="B398" s="39" t="s">
        <v>1084</v>
      </c>
    </row>
    <row r="399" spans="2:2">
      <c r="B399" s="39" t="s">
        <v>1085</v>
      </c>
    </row>
    <row r="400" spans="2:2">
      <c r="B400" s="39" t="s">
        <v>1086</v>
      </c>
    </row>
    <row r="401" spans="2:2">
      <c r="B401" s="39" t="s">
        <v>1087</v>
      </c>
    </row>
    <row r="402" spans="2:2">
      <c r="B402" s="39" t="s">
        <v>1088</v>
      </c>
    </row>
    <row r="403" spans="2:2">
      <c r="B403" s="39" t="s">
        <v>1089</v>
      </c>
    </row>
    <row r="404" spans="2:2">
      <c r="B404" s="39" t="s">
        <v>1090</v>
      </c>
    </row>
    <row r="406" spans="2:2">
      <c r="B406" s="39" t="s">
        <v>1091</v>
      </c>
    </row>
    <row r="407" spans="2:2">
      <c r="B407" s="39" t="s">
        <v>1092</v>
      </c>
    </row>
    <row r="408" spans="2:2">
      <c r="B408" s="39" t="s">
        <v>1093</v>
      </c>
    </row>
    <row r="410" spans="2:2">
      <c r="B410" s="39" t="s">
        <v>1094</v>
      </c>
    </row>
    <row r="411" spans="2:2">
      <c r="B411" s="39" t="s">
        <v>1095</v>
      </c>
    </row>
    <row r="412" spans="2:2">
      <c r="B412" s="39" t="s">
        <v>1096</v>
      </c>
    </row>
    <row r="414" spans="2:2">
      <c r="B414" s="39" t="s">
        <v>1097</v>
      </c>
    </row>
    <row r="415" spans="2:2">
      <c r="B415" s="39" t="s">
        <v>1098</v>
      </c>
    </row>
    <row r="416" spans="2:2">
      <c r="B416" s="39" t="s">
        <v>1099</v>
      </c>
    </row>
    <row r="417" spans="2:2">
      <c r="B417" s="39" t="s">
        <v>1100</v>
      </c>
    </row>
    <row r="418" spans="2:2">
      <c r="B418" s="39" t="s">
        <v>1101</v>
      </c>
    </row>
    <row r="419" spans="2:2">
      <c r="B419" s="39" t="s">
        <v>1102</v>
      </c>
    </row>
    <row r="420" spans="2:2">
      <c r="B420" s="39" t="s">
        <v>1103</v>
      </c>
    </row>
    <row r="421" spans="2:2">
      <c r="B421" s="39" t="s">
        <v>1104</v>
      </c>
    </row>
    <row r="422" spans="2:2">
      <c r="B422" s="39" t="s">
        <v>1105</v>
      </c>
    </row>
    <row r="423" spans="2:2">
      <c r="B423" s="39" t="s">
        <v>1106</v>
      </c>
    </row>
    <row r="424" spans="2:2">
      <c r="B424" s="39" t="s">
        <v>1107</v>
      </c>
    </row>
    <row r="425" spans="2:2">
      <c r="B425" s="39" t="s">
        <v>1108</v>
      </c>
    </row>
    <row r="426" spans="2:2">
      <c r="B426" s="39" t="s">
        <v>1109</v>
      </c>
    </row>
    <row r="428" spans="2:2">
      <c r="B428" s="39" t="s">
        <v>1110</v>
      </c>
    </row>
    <row r="429" spans="2:2">
      <c r="B429" s="39" t="s">
        <v>1111</v>
      </c>
    </row>
    <row r="431" spans="2:2">
      <c r="B431" s="39" t="s">
        <v>1112</v>
      </c>
    </row>
    <row r="432" spans="2:2">
      <c r="B432" s="39" t="s">
        <v>1113</v>
      </c>
    </row>
    <row r="433" spans="2:2">
      <c r="B433" s="39" t="s">
        <v>1114</v>
      </c>
    </row>
    <row r="434" spans="2:2">
      <c r="B434" s="39" t="s">
        <v>1115</v>
      </c>
    </row>
    <row r="435" spans="2:2">
      <c r="B435" s="39" t="s">
        <v>1116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49517-857A-49E8-B7E7-FD4449766657}">
  <sheetPr codeName="Tabelle16"/>
  <dimension ref="A1:S106"/>
  <sheetViews>
    <sheetView workbookViewId="0"/>
  </sheetViews>
  <sheetFormatPr baseColWidth="10" defaultRowHeight="15"/>
  <cols>
    <col min="1" max="3" width="11" style="164"/>
    <col min="4" max="4" width="11" style="165"/>
    <col min="5" max="5" width="11" style="164"/>
    <col min="6" max="6" width="11" style="165"/>
    <col min="7" max="14" width="11" style="164"/>
    <col min="15" max="15" width="11" style="166"/>
    <col min="16" max="16" width="11" style="164"/>
    <col min="17" max="17" width="11" style="167"/>
    <col min="18" max="18" width="11" style="164"/>
    <col min="19" max="19" width="20.75" style="164" customWidth="1"/>
    <col min="20" max="16384" width="11" style="164"/>
  </cols>
  <sheetData>
    <row r="1" spans="1:19">
      <c r="A1" s="164" t="s">
        <v>1221</v>
      </c>
      <c r="E1" s="164" t="s">
        <v>1222</v>
      </c>
      <c r="J1" s="164" t="s">
        <v>1223</v>
      </c>
      <c r="M1" s="164" t="s">
        <v>1224</v>
      </c>
    </row>
    <row r="2" spans="1:19">
      <c r="A2" s="164" t="s">
        <v>1225</v>
      </c>
      <c r="E2" s="164" t="s">
        <v>1226</v>
      </c>
      <c r="J2" s="164" t="s">
        <v>1227</v>
      </c>
      <c r="M2" s="164" t="s">
        <v>1228</v>
      </c>
    </row>
    <row r="4" spans="1:19">
      <c r="A4" s="164" t="s">
        <v>1229</v>
      </c>
      <c r="H4" s="164">
        <v>704324</v>
      </c>
    </row>
    <row r="5" spans="1:19">
      <c r="A5" s="164" t="s">
        <v>1230</v>
      </c>
      <c r="H5" s="164">
        <v>180</v>
      </c>
    </row>
    <row r="7" spans="1:19">
      <c r="A7" s="164" t="s">
        <v>1231</v>
      </c>
      <c r="G7" s="164" t="s">
        <v>1232</v>
      </c>
    </row>
    <row r="8" spans="1:19">
      <c r="A8" s="164" t="s">
        <v>1233</v>
      </c>
      <c r="G8" s="164" t="s">
        <v>1234</v>
      </c>
    </row>
    <row r="11" spans="1:19">
      <c r="C11" s="164" t="s">
        <v>1235</v>
      </c>
      <c r="D11" s="165" t="s">
        <v>1236</v>
      </c>
      <c r="F11" s="165" t="s">
        <v>1237</v>
      </c>
      <c r="I11" s="164" t="s">
        <v>1238</v>
      </c>
      <c r="J11" s="164" t="s">
        <v>1235</v>
      </c>
      <c r="K11" s="164" t="s">
        <v>1239</v>
      </c>
      <c r="L11" s="164" t="s">
        <v>1240</v>
      </c>
      <c r="M11" s="164">
        <v>-1</v>
      </c>
      <c r="N11" s="164" t="s">
        <v>1241</v>
      </c>
      <c r="O11" s="166" t="s">
        <v>1242</v>
      </c>
      <c r="P11" s="164" t="s">
        <v>1243</v>
      </c>
      <c r="Q11" s="167" t="s">
        <v>1244</v>
      </c>
      <c r="R11" s="164" t="s">
        <v>1245</v>
      </c>
      <c r="S11" s="164" t="s">
        <v>1246</v>
      </c>
    </row>
    <row r="13" spans="1:19">
      <c r="C13" s="164">
        <v>584966</v>
      </c>
      <c r="D13" s="165" t="s">
        <v>1247</v>
      </c>
      <c r="F13" s="165" t="s">
        <v>1247</v>
      </c>
      <c r="I13" s="164" t="s">
        <v>1248</v>
      </c>
      <c r="J13" s="164" t="s">
        <v>1249</v>
      </c>
      <c r="K13" s="168">
        <v>43980</v>
      </c>
      <c r="L13" s="168">
        <v>43997</v>
      </c>
      <c r="O13" s="169" t="s">
        <v>1250</v>
      </c>
      <c r="P13" s="164" t="s">
        <v>1251</v>
      </c>
      <c r="Q13" s="169" t="s">
        <v>1250</v>
      </c>
      <c r="R13" s="164" t="s">
        <v>1251</v>
      </c>
      <c r="S13" s="164" t="s">
        <v>1252</v>
      </c>
    </row>
    <row r="14" spans="1:19">
      <c r="C14" s="164">
        <v>584343</v>
      </c>
      <c r="D14" s="165" t="s">
        <v>1253</v>
      </c>
      <c r="F14" s="165" t="s">
        <v>1253</v>
      </c>
      <c r="I14" s="164" t="s">
        <v>1248</v>
      </c>
      <c r="J14" s="164" t="s">
        <v>1249</v>
      </c>
      <c r="K14" s="168">
        <v>43983</v>
      </c>
      <c r="L14" s="168">
        <v>43995</v>
      </c>
      <c r="O14" s="169" t="s">
        <v>1254</v>
      </c>
      <c r="P14" s="164" t="s">
        <v>1251</v>
      </c>
      <c r="Q14" s="169" t="s">
        <v>1254</v>
      </c>
      <c r="R14" s="164" t="s">
        <v>1251</v>
      </c>
      <c r="S14" s="164" t="s">
        <v>1255</v>
      </c>
    </row>
    <row r="15" spans="1:19">
      <c r="C15" s="164">
        <v>584364</v>
      </c>
      <c r="D15" s="165" t="s">
        <v>1256</v>
      </c>
      <c r="F15" s="165" t="s">
        <v>1256</v>
      </c>
      <c r="I15" s="164" t="s">
        <v>1248</v>
      </c>
      <c r="J15" s="164" t="s">
        <v>1249</v>
      </c>
      <c r="K15" s="168">
        <v>43983</v>
      </c>
      <c r="L15" s="168">
        <v>43994</v>
      </c>
      <c r="O15" s="169" t="s">
        <v>1257</v>
      </c>
      <c r="P15" s="164" t="s">
        <v>1251</v>
      </c>
      <c r="Q15" s="169" t="s">
        <v>1257</v>
      </c>
      <c r="R15" s="164" t="s">
        <v>1251</v>
      </c>
      <c r="S15" s="164" t="s">
        <v>1258</v>
      </c>
    </row>
    <row r="16" spans="1:19">
      <c r="C16" s="164">
        <v>584794</v>
      </c>
      <c r="D16" s="165" t="s">
        <v>1259</v>
      </c>
      <c r="F16" s="165" t="s">
        <v>1259</v>
      </c>
      <c r="I16" s="164" t="s">
        <v>1248</v>
      </c>
      <c r="J16" s="164" t="s">
        <v>1249</v>
      </c>
      <c r="K16" s="168">
        <v>43983</v>
      </c>
      <c r="L16" s="168">
        <v>43997</v>
      </c>
      <c r="O16" s="169" t="s">
        <v>1301</v>
      </c>
      <c r="P16" s="164" t="s">
        <v>1251</v>
      </c>
      <c r="Q16" s="169" t="s">
        <v>1301</v>
      </c>
      <c r="R16" s="164" t="s">
        <v>1251</v>
      </c>
      <c r="S16" s="164" t="s">
        <v>1260</v>
      </c>
    </row>
    <row r="17" spans="3:19">
      <c r="C17" s="164">
        <v>584630</v>
      </c>
      <c r="D17" s="165">
        <v>584630</v>
      </c>
      <c r="F17" s="165">
        <v>584630</v>
      </c>
      <c r="I17" s="164" t="s">
        <v>1261</v>
      </c>
      <c r="J17" s="164" t="s">
        <v>1249</v>
      </c>
      <c r="K17" s="168">
        <v>43984</v>
      </c>
      <c r="L17" s="168">
        <v>44012</v>
      </c>
      <c r="O17" s="169" t="s">
        <v>1262</v>
      </c>
      <c r="P17" s="164" t="s">
        <v>1251</v>
      </c>
      <c r="Q17" s="169" t="s">
        <v>1262</v>
      </c>
      <c r="R17" s="164" t="s">
        <v>1251</v>
      </c>
      <c r="S17" s="164" t="s">
        <v>1263</v>
      </c>
    </row>
    <row r="18" spans="3:19">
      <c r="C18" s="164">
        <v>584633</v>
      </c>
      <c r="D18" s="165">
        <v>584633</v>
      </c>
      <c r="F18" s="165">
        <v>584633</v>
      </c>
      <c r="I18" s="164" t="s">
        <v>1261</v>
      </c>
      <c r="J18" s="164" t="s">
        <v>1249</v>
      </c>
      <c r="K18" s="168">
        <v>43984</v>
      </c>
      <c r="L18" s="168">
        <v>44012</v>
      </c>
      <c r="O18" s="169" t="s">
        <v>1302</v>
      </c>
      <c r="P18" s="164" t="s">
        <v>1251</v>
      </c>
      <c r="Q18" s="169" t="s">
        <v>1302</v>
      </c>
      <c r="R18" s="164" t="s">
        <v>1251</v>
      </c>
      <c r="S18" s="164" t="s">
        <v>1263</v>
      </c>
    </row>
    <row r="19" spans="3:19">
      <c r="C19" s="164">
        <v>584639</v>
      </c>
      <c r="D19" s="165">
        <v>584639</v>
      </c>
      <c r="F19" s="165">
        <v>584639</v>
      </c>
      <c r="I19" s="164" t="s">
        <v>1261</v>
      </c>
      <c r="J19" s="164" t="s">
        <v>1249</v>
      </c>
      <c r="K19" s="168">
        <v>43984</v>
      </c>
      <c r="L19" s="168">
        <v>44012</v>
      </c>
      <c r="O19" s="169" t="s">
        <v>1264</v>
      </c>
      <c r="P19" s="164" t="s">
        <v>1251</v>
      </c>
      <c r="Q19" s="169" t="s">
        <v>1264</v>
      </c>
      <c r="R19" s="164" t="s">
        <v>1251</v>
      </c>
      <c r="S19" s="164" t="s">
        <v>1263</v>
      </c>
    </row>
    <row r="20" spans="3:19">
      <c r="C20" s="164">
        <v>584675</v>
      </c>
      <c r="D20" s="165">
        <v>584675</v>
      </c>
      <c r="F20" s="165">
        <v>584675</v>
      </c>
      <c r="I20" s="164" t="s">
        <v>1261</v>
      </c>
      <c r="J20" s="164" t="s">
        <v>1249</v>
      </c>
      <c r="K20" s="168">
        <v>43984</v>
      </c>
      <c r="L20" s="168">
        <v>44012</v>
      </c>
      <c r="O20" s="169" t="s">
        <v>1303</v>
      </c>
      <c r="P20" s="164" t="s">
        <v>1251</v>
      </c>
      <c r="Q20" s="169" t="s">
        <v>1303</v>
      </c>
      <c r="R20" s="164" t="s">
        <v>1251</v>
      </c>
      <c r="S20" s="164" t="s">
        <v>1263</v>
      </c>
    </row>
    <row r="21" spans="3:19">
      <c r="C21" s="164">
        <v>584674</v>
      </c>
      <c r="D21" s="165">
        <v>584674</v>
      </c>
      <c r="F21" s="165">
        <v>584674</v>
      </c>
      <c r="I21" s="164" t="s">
        <v>1261</v>
      </c>
      <c r="J21" s="164" t="s">
        <v>1249</v>
      </c>
      <c r="K21" s="168">
        <v>43984</v>
      </c>
      <c r="L21" s="168">
        <v>44012</v>
      </c>
      <c r="O21" s="169" t="s">
        <v>1265</v>
      </c>
      <c r="P21" s="164" t="s">
        <v>1251</v>
      </c>
      <c r="Q21" s="169" t="s">
        <v>1265</v>
      </c>
      <c r="R21" s="164" t="s">
        <v>1251</v>
      </c>
      <c r="S21" s="164" t="s">
        <v>1263</v>
      </c>
    </row>
    <row r="22" spans="3:19">
      <c r="C22" s="164">
        <v>584683</v>
      </c>
      <c r="D22" s="165">
        <v>584683</v>
      </c>
      <c r="F22" s="165">
        <v>584683</v>
      </c>
      <c r="I22" s="164" t="s">
        <v>1261</v>
      </c>
      <c r="J22" s="164" t="s">
        <v>1249</v>
      </c>
      <c r="K22" s="168">
        <v>43984</v>
      </c>
      <c r="L22" s="168">
        <v>44012</v>
      </c>
      <c r="O22" s="169" t="s">
        <v>1304</v>
      </c>
      <c r="P22" s="164" t="s">
        <v>1251</v>
      </c>
      <c r="Q22" s="169" t="s">
        <v>1304</v>
      </c>
      <c r="R22" s="164" t="s">
        <v>1251</v>
      </c>
      <c r="S22" s="164" t="s">
        <v>1263</v>
      </c>
    </row>
    <row r="23" spans="3:19">
      <c r="C23" s="164">
        <v>584670</v>
      </c>
      <c r="D23" s="165">
        <v>584670</v>
      </c>
      <c r="F23" s="165">
        <v>584670</v>
      </c>
      <c r="I23" s="164" t="s">
        <v>1261</v>
      </c>
      <c r="J23" s="164" t="s">
        <v>1249</v>
      </c>
      <c r="K23" s="168">
        <v>43984</v>
      </c>
      <c r="L23" s="168">
        <v>44012</v>
      </c>
      <c r="O23" s="169" t="s">
        <v>1266</v>
      </c>
      <c r="P23" s="164" t="s">
        <v>1251</v>
      </c>
      <c r="Q23" s="169" t="s">
        <v>1266</v>
      </c>
      <c r="R23" s="164" t="s">
        <v>1251</v>
      </c>
      <c r="S23" s="164" t="s">
        <v>1263</v>
      </c>
    </row>
    <row r="24" spans="3:19">
      <c r="C24" s="164">
        <v>584605</v>
      </c>
      <c r="D24" s="165">
        <v>584605</v>
      </c>
      <c r="F24" s="165">
        <v>584605</v>
      </c>
      <c r="I24" s="164" t="s">
        <v>1261</v>
      </c>
      <c r="J24" s="164" t="s">
        <v>1249</v>
      </c>
      <c r="K24" s="168">
        <v>43984</v>
      </c>
      <c r="L24" s="168">
        <v>44012</v>
      </c>
      <c r="O24" s="169" t="s">
        <v>1267</v>
      </c>
      <c r="P24" s="164" t="s">
        <v>1251</v>
      </c>
      <c r="Q24" s="169" t="s">
        <v>1267</v>
      </c>
      <c r="R24" s="164" t="s">
        <v>1251</v>
      </c>
      <c r="S24" s="164" t="s">
        <v>1263</v>
      </c>
    </row>
    <row r="25" spans="3:19">
      <c r="C25" s="164">
        <v>584627</v>
      </c>
      <c r="D25" s="165">
        <v>584627</v>
      </c>
      <c r="F25" s="165">
        <v>584627</v>
      </c>
      <c r="I25" s="164" t="s">
        <v>1261</v>
      </c>
      <c r="J25" s="164" t="s">
        <v>1249</v>
      </c>
      <c r="K25" s="168">
        <v>43984</v>
      </c>
      <c r="L25" s="168">
        <v>44012</v>
      </c>
      <c r="O25" s="169" t="s">
        <v>1305</v>
      </c>
      <c r="P25" s="164" t="s">
        <v>1251</v>
      </c>
      <c r="Q25" s="169" t="s">
        <v>1305</v>
      </c>
      <c r="R25" s="164" t="s">
        <v>1251</v>
      </c>
      <c r="S25" s="164" t="s">
        <v>1263</v>
      </c>
    </row>
    <row r="26" spans="3:19">
      <c r="C26" s="164">
        <v>584624</v>
      </c>
      <c r="D26" s="165">
        <v>584624</v>
      </c>
      <c r="F26" s="165">
        <v>584624</v>
      </c>
      <c r="I26" s="164" t="s">
        <v>1261</v>
      </c>
      <c r="J26" s="164" t="s">
        <v>1249</v>
      </c>
      <c r="K26" s="168">
        <v>43984</v>
      </c>
      <c r="L26" s="168">
        <v>44012</v>
      </c>
      <c r="O26" s="169" t="s">
        <v>1306</v>
      </c>
      <c r="P26" s="164" t="s">
        <v>1251</v>
      </c>
      <c r="Q26" s="169" t="s">
        <v>1306</v>
      </c>
      <c r="R26" s="164" t="s">
        <v>1251</v>
      </c>
      <c r="S26" s="164" t="s">
        <v>1263</v>
      </c>
    </row>
    <row r="27" spans="3:19">
      <c r="C27" s="164">
        <v>584509</v>
      </c>
      <c r="D27" s="165" t="s">
        <v>1268</v>
      </c>
      <c r="F27" s="165" t="s">
        <v>1268</v>
      </c>
      <c r="I27" s="164" t="s">
        <v>1248</v>
      </c>
      <c r="J27" s="164" t="s">
        <v>1249</v>
      </c>
      <c r="K27" s="168">
        <v>43984</v>
      </c>
      <c r="L27" s="168">
        <v>43991</v>
      </c>
      <c r="O27" s="169" t="s">
        <v>1307</v>
      </c>
      <c r="P27" s="164" t="s">
        <v>1251</v>
      </c>
      <c r="Q27" s="169" t="s">
        <v>1307</v>
      </c>
      <c r="R27" s="164" t="s">
        <v>1251</v>
      </c>
      <c r="S27" s="164" t="s">
        <v>1269</v>
      </c>
    </row>
    <row r="28" spans="3:19">
      <c r="C28" s="164">
        <v>584510</v>
      </c>
      <c r="D28" s="165" t="s">
        <v>1270</v>
      </c>
      <c r="F28" s="165" t="s">
        <v>1270</v>
      </c>
      <c r="I28" s="164" t="s">
        <v>1248</v>
      </c>
      <c r="J28" s="164" t="s">
        <v>1249</v>
      </c>
      <c r="K28" s="168">
        <v>43984</v>
      </c>
      <c r="L28" s="168">
        <v>43991</v>
      </c>
      <c r="O28" s="169" t="s">
        <v>1271</v>
      </c>
      <c r="P28" s="164" t="s">
        <v>1251</v>
      </c>
      <c r="Q28" s="169" t="s">
        <v>1271</v>
      </c>
      <c r="R28" s="164" t="s">
        <v>1251</v>
      </c>
      <c r="S28" s="164" t="s">
        <v>1272</v>
      </c>
    </row>
    <row r="29" spans="3:19">
      <c r="C29" s="164">
        <v>584542</v>
      </c>
      <c r="D29" s="165" t="s">
        <v>1273</v>
      </c>
      <c r="F29" s="165" t="s">
        <v>1273</v>
      </c>
      <c r="I29" s="164" t="s">
        <v>1248</v>
      </c>
      <c r="J29" s="164" t="s">
        <v>1249</v>
      </c>
      <c r="K29" s="168">
        <v>43984</v>
      </c>
      <c r="L29" s="168">
        <v>43994</v>
      </c>
      <c r="O29" s="169" t="s">
        <v>1274</v>
      </c>
      <c r="P29" s="164" t="s">
        <v>1251</v>
      </c>
      <c r="Q29" s="169" t="s">
        <v>1274</v>
      </c>
      <c r="R29" s="164" t="s">
        <v>1251</v>
      </c>
      <c r="S29" s="164" t="s">
        <v>1275</v>
      </c>
    </row>
    <row r="30" spans="3:19">
      <c r="C30" s="164">
        <v>584810</v>
      </c>
      <c r="D30" s="165">
        <v>584810</v>
      </c>
      <c r="F30" s="165">
        <v>584810</v>
      </c>
      <c r="I30" s="164" t="s">
        <v>1261</v>
      </c>
      <c r="J30" s="164" t="s">
        <v>1249</v>
      </c>
      <c r="K30" s="168">
        <v>43988</v>
      </c>
      <c r="L30" s="168">
        <v>44004</v>
      </c>
      <c r="O30" s="169" t="s">
        <v>1308</v>
      </c>
      <c r="P30" s="164" t="s">
        <v>1251</v>
      </c>
      <c r="Q30" s="169" t="s">
        <v>1308</v>
      </c>
      <c r="R30" s="164" t="s">
        <v>1251</v>
      </c>
      <c r="S30" s="164" t="s">
        <v>1263</v>
      </c>
    </row>
    <row r="31" spans="3:19">
      <c r="C31" s="164">
        <v>584940</v>
      </c>
      <c r="D31" s="165">
        <v>584940</v>
      </c>
      <c r="F31" s="165">
        <v>584940</v>
      </c>
      <c r="I31" s="164" t="s">
        <v>1261</v>
      </c>
      <c r="J31" s="164" t="s">
        <v>1249</v>
      </c>
      <c r="K31" s="168">
        <v>43989</v>
      </c>
      <c r="L31" s="168">
        <v>44012</v>
      </c>
      <c r="O31" s="169" t="s">
        <v>1309</v>
      </c>
      <c r="P31" s="164" t="s">
        <v>1251</v>
      </c>
      <c r="Q31" s="169" t="s">
        <v>1309</v>
      </c>
      <c r="R31" s="164" t="s">
        <v>1251</v>
      </c>
      <c r="S31" s="164" t="s">
        <v>1276</v>
      </c>
    </row>
    <row r="32" spans="3:19">
      <c r="C32" s="164">
        <v>584939</v>
      </c>
      <c r="D32" s="165" t="s">
        <v>1277</v>
      </c>
      <c r="F32" s="165" t="s">
        <v>1277</v>
      </c>
      <c r="I32" s="164" t="s">
        <v>1248</v>
      </c>
      <c r="J32" s="164" t="s">
        <v>1249</v>
      </c>
      <c r="K32" s="168">
        <v>43989</v>
      </c>
      <c r="L32" s="168">
        <v>43997</v>
      </c>
      <c r="O32" s="169" t="s">
        <v>1278</v>
      </c>
      <c r="P32" s="164" t="s">
        <v>1251</v>
      </c>
      <c r="Q32" s="169" t="s">
        <v>1278</v>
      </c>
      <c r="R32" s="164" t="s">
        <v>1251</v>
      </c>
      <c r="S32" s="164" t="s">
        <v>1279</v>
      </c>
    </row>
    <row r="33" spans="2:19">
      <c r="C33" s="164">
        <v>584832</v>
      </c>
      <c r="D33" s="165">
        <v>584832</v>
      </c>
      <c r="F33" s="165">
        <v>584832</v>
      </c>
      <c r="I33" s="164" t="s">
        <v>1261</v>
      </c>
      <c r="J33" s="164" t="s">
        <v>1249</v>
      </c>
      <c r="K33" s="168">
        <v>43989</v>
      </c>
      <c r="L33" s="168">
        <v>44004</v>
      </c>
      <c r="O33" s="169" t="s">
        <v>1280</v>
      </c>
      <c r="P33" s="164" t="s">
        <v>1251</v>
      </c>
      <c r="Q33" s="169" t="s">
        <v>1280</v>
      </c>
      <c r="R33" s="164" t="s">
        <v>1251</v>
      </c>
      <c r="S33" s="164" t="s">
        <v>1263</v>
      </c>
    </row>
    <row r="34" spans="2:19">
      <c r="C34" s="164">
        <v>584929</v>
      </c>
      <c r="D34" s="165">
        <v>584929</v>
      </c>
      <c r="F34" s="165">
        <v>584929</v>
      </c>
      <c r="I34" s="164" t="s">
        <v>1261</v>
      </c>
      <c r="J34" s="164" t="s">
        <v>1249</v>
      </c>
      <c r="K34" s="168">
        <v>43989</v>
      </c>
      <c r="L34" s="168">
        <v>44004</v>
      </c>
      <c r="O34" s="169" t="s">
        <v>1310</v>
      </c>
      <c r="P34" s="164" t="s">
        <v>1251</v>
      </c>
      <c r="Q34" s="169" t="s">
        <v>1310</v>
      </c>
      <c r="R34" s="164" t="s">
        <v>1251</v>
      </c>
      <c r="S34" s="164" t="s">
        <v>1263</v>
      </c>
    </row>
    <row r="35" spans="2:19">
      <c r="C35" s="164">
        <v>584850</v>
      </c>
      <c r="D35" s="165">
        <v>584850</v>
      </c>
      <c r="F35" s="165">
        <v>584850</v>
      </c>
      <c r="I35" s="164" t="s">
        <v>1261</v>
      </c>
      <c r="J35" s="164" t="s">
        <v>1249</v>
      </c>
      <c r="K35" s="168">
        <v>43989</v>
      </c>
      <c r="L35" s="168">
        <v>44004</v>
      </c>
      <c r="O35" s="169" t="s">
        <v>1281</v>
      </c>
      <c r="P35" s="164" t="s">
        <v>1251</v>
      </c>
      <c r="Q35" s="169" t="s">
        <v>1281</v>
      </c>
      <c r="R35" s="164" t="s">
        <v>1251</v>
      </c>
      <c r="S35" s="164" t="s">
        <v>1263</v>
      </c>
    </row>
    <row r="36" spans="2:19">
      <c r="C36" s="164">
        <v>584852</v>
      </c>
      <c r="D36" s="165">
        <v>584852</v>
      </c>
      <c r="F36" s="165">
        <v>584852</v>
      </c>
      <c r="I36" s="164" t="s">
        <v>1261</v>
      </c>
      <c r="J36" s="164" t="s">
        <v>1249</v>
      </c>
      <c r="K36" s="168">
        <v>43989</v>
      </c>
      <c r="L36" s="168">
        <v>44004</v>
      </c>
      <c r="O36" s="169" t="s">
        <v>1282</v>
      </c>
      <c r="P36" s="164" t="s">
        <v>1251</v>
      </c>
      <c r="Q36" s="169" t="s">
        <v>1282</v>
      </c>
      <c r="R36" s="164" t="s">
        <v>1251</v>
      </c>
      <c r="S36" s="164" t="s">
        <v>1263</v>
      </c>
    </row>
    <row r="37" spans="2:19">
      <c r="C37" s="164">
        <v>584883</v>
      </c>
      <c r="D37" s="165">
        <v>584883</v>
      </c>
      <c r="F37" s="165">
        <v>584883</v>
      </c>
      <c r="I37" s="164" t="s">
        <v>1261</v>
      </c>
      <c r="J37" s="164" t="s">
        <v>1249</v>
      </c>
      <c r="K37" s="168">
        <v>43989</v>
      </c>
      <c r="L37" s="168">
        <v>44004</v>
      </c>
      <c r="O37" s="169" t="s">
        <v>1283</v>
      </c>
      <c r="P37" s="164" t="s">
        <v>1251</v>
      </c>
      <c r="Q37" s="169" t="s">
        <v>1283</v>
      </c>
      <c r="R37" s="164" t="s">
        <v>1251</v>
      </c>
      <c r="S37" s="164" t="s">
        <v>1263</v>
      </c>
    </row>
    <row r="38" spans="2:19">
      <c r="C38" s="164">
        <v>584884</v>
      </c>
      <c r="D38" s="165">
        <v>584884</v>
      </c>
      <c r="F38" s="165">
        <v>584884</v>
      </c>
      <c r="I38" s="164" t="s">
        <v>1261</v>
      </c>
      <c r="J38" s="164" t="s">
        <v>1249</v>
      </c>
      <c r="K38" s="168">
        <v>43989</v>
      </c>
      <c r="L38" s="168">
        <v>44004</v>
      </c>
      <c r="O38" s="169" t="s">
        <v>1311</v>
      </c>
      <c r="P38" s="164" t="s">
        <v>1251</v>
      </c>
      <c r="Q38" s="169" t="s">
        <v>1311</v>
      </c>
      <c r="R38" s="164" t="s">
        <v>1251</v>
      </c>
      <c r="S38" s="164" t="s">
        <v>1263</v>
      </c>
    </row>
    <row r="39" spans="2:19">
      <c r="C39" s="164">
        <v>585043</v>
      </c>
      <c r="D39" s="165" t="s">
        <v>1284</v>
      </c>
      <c r="F39" s="165" t="s">
        <v>1284</v>
      </c>
      <c r="I39" s="164" t="s">
        <v>1248</v>
      </c>
      <c r="J39" s="164" t="s">
        <v>1249</v>
      </c>
      <c r="K39" s="168">
        <v>43990</v>
      </c>
      <c r="L39" s="168">
        <v>44001</v>
      </c>
      <c r="O39" s="169" t="s">
        <v>1285</v>
      </c>
      <c r="P39" s="164" t="s">
        <v>1251</v>
      </c>
      <c r="Q39" s="169" t="s">
        <v>1285</v>
      </c>
      <c r="R39" s="164" t="s">
        <v>1251</v>
      </c>
      <c r="S39" s="164" t="s">
        <v>1286</v>
      </c>
    </row>
    <row r="40" spans="2:19">
      <c r="C40" s="164">
        <v>585030</v>
      </c>
      <c r="D40" s="165" t="s">
        <v>1287</v>
      </c>
      <c r="F40" s="165" t="s">
        <v>1287</v>
      </c>
      <c r="I40" s="164" t="s">
        <v>1248</v>
      </c>
      <c r="J40" s="164" t="s">
        <v>1249</v>
      </c>
      <c r="K40" s="168">
        <v>43990</v>
      </c>
      <c r="L40" s="168">
        <v>43997</v>
      </c>
      <c r="O40" s="169" t="s">
        <v>1288</v>
      </c>
      <c r="P40" s="164" t="s">
        <v>1251</v>
      </c>
      <c r="Q40" s="169" t="s">
        <v>1288</v>
      </c>
      <c r="R40" s="164" t="s">
        <v>1251</v>
      </c>
      <c r="S40" s="164" t="s">
        <v>1289</v>
      </c>
    </row>
    <row r="41" spans="2:19">
      <c r="O41" s="169"/>
      <c r="Q41" s="169"/>
    </row>
    <row r="42" spans="2:19">
      <c r="B42" s="164" t="s">
        <v>1290</v>
      </c>
      <c r="O42" s="169" t="s">
        <v>1291</v>
      </c>
      <c r="P42" s="164" t="s">
        <v>1251</v>
      </c>
      <c r="Q42" s="169" t="s">
        <v>1291</v>
      </c>
      <c r="R42" s="164" t="s">
        <v>1251</v>
      </c>
    </row>
    <row r="43" spans="2:19">
      <c r="O43" s="169"/>
      <c r="Q43" s="169"/>
    </row>
    <row r="44" spans="2:19">
      <c r="C44" s="164">
        <v>584966</v>
      </c>
      <c r="D44" s="165" t="s">
        <v>1247</v>
      </c>
      <c r="F44" s="165" t="s">
        <v>1247</v>
      </c>
      <c r="I44" s="164" t="s">
        <v>1248</v>
      </c>
      <c r="J44" s="164" t="s">
        <v>1249</v>
      </c>
      <c r="K44" s="168">
        <v>43980</v>
      </c>
      <c r="L44" s="168">
        <v>43997</v>
      </c>
      <c r="O44" s="169" t="s">
        <v>1250</v>
      </c>
      <c r="P44" s="164" t="s">
        <v>1251</v>
      </c>
      <c r="Q44" s="169" t="s">
        <v>1250</v>
      </c>
      <c r="R44" s="164" t="s">
        <v>1251</v>
      </c>
      <c r="S44" s="164" t="s">
        <v>1252</v>
      </c>
    </row>
    <row r="45" spans="2:19">
      <c r="C45" s="164">
        <v>584343</v>
      </c>
      <c r="D45" s="165" t="s">
        <v>1253</v>
      </c>
      <c r="F45" s="165" t="s">
        <v>1253</v>
      </c>
      <c r="I45" s="164" t="s">
        <v>1248</v>
      </c>
      <c r="J45" s="164" t="s">
        <v>1249</v>
      </c>
      <c r="K45" s="168">
        <v>43983</v>
      </c>
      <c r="L45" s="168">
        <v>43995</v>
      </c>
      <c r="O45" s="169" t="s">
        <v>1254</v>
      </c>
      <c r="P45" s="164" t="s">
        <v>1251</v>
      </c>
      <c r="Q45" s="169" t="s">
        <v>1254</v>
      </c>
      <c r="R45" s="164" t="s">
        <v>1251</v>
      </c>
      <c r="S45" s="164" t="s">
        <v>1255</v>
      </c>
    </row>
    <row r="46" spans="2:19">
      <c r="C46" s="164">
        <v>584364</v>
      </c>
      <c r="D46" s="165" t="s">
        <v>1256</v>
      </c>
      <c r="F46" s="165" t="s">
        <v>1256</v>
      </c>
      <c r="I46" s="164" t="s">
        <v>1248</v>
      </c>
      <c r="J46" s="164" t="s">
        <v>1249</v>
      </c>
      <c r="K46" s="168">
        <v>43983</v>
      </c>
      <c r="L46" s="168">
        <v>43994</v>
      </c>
      <c r="O46" s="169" t="s">
        <v>1257</v>
      </c>
      <c r="P46" s="164" t="s">
        <v>1251</v>
      </c>
      <c r="Q46" s="169" t="s">
        <v>1257</v>
      </c>
      <c r="R46" s="164" t="s">
        <v>1251</v>
      </c>
      <c r="S46" s="164" t="s">
        <v>1258</v>
      </c>
    </row>
    <row r="47" spans="2:19">
      <c r="C47" s="164">
        <v>584360</v>
      </c>
      <c r="D47" s="165" t="s">
        <v>1292</v>
      </c>
      <c r="F47" s="165" t="s">
        <v>1292</v>
      </c>
      <c r="I47" s="164" t="s">
        <v>1248</v>
      </c>
      <c r="J47" s="164" t="s">
        <v>1249</v>
      </c>
      <c r="K47" s="168">
        <v>43983</v>
      </c>
      <c r="L47" s="168">
        <v>43994</v>
      </c>
      <c r="O47" s="169" t="s">
        <v>1312</v>
      </c>
      <c r="P47" s="164" t="s">
        <v>1251</v>
      </c>
      <c r="Q47" s="169" t="s">
        <v>1312</v>
      </c>
      <c r="R47" s="164" t="s">
        <v>1251</v>
      </c>
      <c r="S47" s="164" t="s">
        <v>1293</v>
      </c>
    </row>
    <row r="48" spans="2:19">
      <c r="C48" s="164">
        <v>584353</v>
      </c>
      <c r="D48" s="165" t="s">
        <v>1294</v>
      </c>
      <c r="F48" s="165" t="s">
        <v>1294</v>
      </c>
      <c r="I48" s="164" t="s">
        <v>1248</v>
      </c>
      <c r="J48" s="164" t="s">
        <v>1249</v>
      </c>
      <c r="K48" s="168">
        <v>43983</v>
      </c>
      <c r="L48" s="168">
        <v>43994</v>
      </c>
      <c r="O48" s="169" t="s">
        <v>1313</v>
      </c>
      <c r="P48" s="164" t="s">
        <v>1251</v>
      </c>
      <c r="Q48" s="169" t="s">
        <v>1313</v>
      </c>
      <c r="R48" s="164" t="s">
        <v>1251</v>
      </c>
      <c r="S48" s="164" t="s">
        <v>1295</v>
      </c>
    </row>
    <row r="49" spans="3:19">
      <c r="C49" s="164">
        <v>584351</v>
      </c>
      <c r="D49" s="165" t="s">
        <v>1296</v>
      </c>
      <c r="F49" s="165" t="s">
        <v>1296</v>
      </c>
      <c r="I49" s="164" t="s">
        <v>1248</v>
      </c>
      <c r="J49" s="164" t="s">
        <v>1249</v>
      </c>
      <c r="K49" s="168">
        <v>43983</v>
      </c>
      <c r="L49" s="168">
        <v>43997</v>
      </c>
      <c r="O49" s="169" t="s">
        <v>1297</v>
      </c>
      <c r="P49" s="164" t="s">
        <v>1251</v>
      </c>
      <c r="Q49" s="169" t="s">
        <v>1297</v>
      </c>
      <c r="R49" s="164" t="s">
        <v>1251</v>
      </c>
      <c r="S49" s="164" t="s">
        <v>1298</v>
      </c>
    </row>
    <row r="50" spans="3:19">
      <c r="C50" s="164">
        <v>584794</v>
      </c>
      <c r="D50" s="165" t="s">
        <v>1259</v>
      </c>
      <c r="F50" s="165" t="s">
        <v>1259</v>
      </c>
      <c r="I50" s="164" t="s">
        <v>1248</v>
      </c>
      <c r="J50" s="164" t="s">
        <v>1249</v>
      </c>
      <c r="K50" s="168">
        <v>43983</v>
      </c>
      <c r="L50" s="168">
        <v>43997</v>
      </c>
      <c r="O50" s="169" t="s">
        <v>1301</v>
      </c>
      <c r="P50" s="164" t="s">
        <v>1251</v>
      </c>
      <c r="Q50" s="169" t="s">
        <v>1301</v>
      </c>
      <c r="R50" s="164" t="s">
        <v>1251</v>
      </c>
      <c r="S50" s="164" t="s">
        <v>1260</v>
      </c>
    </row>
    <row r="51" spans="3:19">
      <c r="C51" s="164">
        <v>584630</v>
      </c>
      <c r="D51" s="165">
        <v>584630</v>
      </c>
      <c r="F51" s="165">
        <v>584630</v>
      </c>
      <c r="I51" s="164" t="s">
        <v>1261</v>
      </c>
      <c r="J51" s="164" t="s">
        <v>1249</v>
      </c>
      <c r="K51" s="168">
        <v>43984</v>
      </c>
      <c r="L51" s="168">
        <v>44012</v>
      </c>
      <c r="O51" s="169" t="s">
        <v>1262</v>
      </c>
      <c r="P51" s="164" t="s">
        <v>1251</v>
      </c>
      <c r="Q51" s="169" t="s">
        <v>1262</v>
      </c>
      <c r="R51" s="164" t="s">
        <v>1251</v>
      </c>
      <c r="S51" s="164" t="s">
        <v>1263</v>
      </c>
    </row>
    <row r="52" spans="3:19">
      <c r="C52" s="164">
        <v>584633</v>
      </c>
      <c r="D52" s="165">
        <v>584633</v>
      </c>
      <c r="F52" s="165">
        <v>584633</v>
      </c>
      <c r="I52" s="164" t="s">
        <v>1261</v>
      </c>
      <c r="J52" s="164" t="s">
        <v>1249</v>
      </c>
      <c r="K52" s="168">
        <v>43984</v>
      </c>
      <c r="L52" s="168">
        <v>44012</v>
      </c>
      <c r="O52" s="169" t="s">
        <v>1302</v>
      </c>
      <c r="P52" s="164" t="s">
        <v>1251</v>
      </c>
      <c r="Q52" s="169" t="s">
        <v>1302</v>
      </c>
      <c r="R52" s="164" t="s">
        <v>1251</v>
      </c>
      <c r="S52" s="164" t="s">
        <v>1263</v>
      </c>
    </row>
    <row r="53" spans="3:19">
      <c r="C53" s="164">
        <v>584639</v>
      </c>
      <c r="D53" s="165">
        <v>584639</v>
      </c>
      <c r="F53" s="165">
        <v>584639</v>
      </c>
      <c r="I53" s="164" t="s">
        <v>1261</v>
      </c>
      <c r="J53" s="164" t="s">
        <v>1249</v>
      </c>
      <c r="K53" s="168">
        <v>43984</v>
      </c>
      <c r="L53" s="168">
        <v>44012</v>
      </c>
      <c r="O53" s="169" t="s">
        <v>1264</v>
      </c>
      <c r="P53" s="164" t="s">
        <v>1251</v>
      </c>
      <c r="Q53" s="169" t="s">
        <v>1264</v>
      </c>
      <c r="R53" s="164" t="s">
        <v>1251</v>
      </c>
      <c r="S53" s="164" t="s">
        <v>1263</v>
      </c>
    </row>
    <row r="54" spans="3:19">
      <c r="C54" s="164">
        <v>584675</v>
      </c>
      <c r="D54" s="165">
        <v>584675</v>
      </c>
      <c r="F54" s="165">
        <v>584675</v>
      </c>
      <c r="I54" s="164" t="s">
        <v>1261</v>
      </c>
      <c r="J54" s="164" t="s">
        <v>1249</v>
      </c>
      <c r="K54" s="168">
        <v>43984</v>
      </c>
      <c r="L54" s="168">
        <v>44012</v>
      </c>
      <c r="O54" s="169" t="s">
        <v>1303</v>
      </c>
      <c r="P54" s="164" t="s">
        <v>1251</v>
      </c>
      <c r="Q54" s="169" t="s">
        <v>1303</v>
      </c>
      <c r="R54" s="164" t="s">
        <v>1251</v>
      </c>
      <c r="S54" s="164" t="s">
        <v>1263</v>
      </c>
    </row>
    <row r="55" spans="3:19">
      <c r="C55" s="164">
        <v>584674</v>
      </c>
      <c r="D55" s="165">
        <v>584674</v>
      </c>
      <c r="F55" s="165">
        <v>584674</v>
      </c>
      <c r="I55" s="164" t="s">
        <v>1261</v>
      </c>
      <c r="J55" s="164" t="s">
        <v>1249</v>
      </c>
      <c r="K55" s="168">
        <v>43984</v>
      </c>
      <c r="L55" s="168">
        <v>44012</v>
      </c>
      <c r="O55" s="169" t="s">
        <v>1265</v>
      </c>
      <c r="P55" s="164" t="s">
        <v>1251</v>
      </c>
      <c r="Q55" s="169" t="s">
        <v>1265</v>
      </c>
      <c r="R55" s="164" t="s">
        <v>1251</v>
      </c>
      <c r="S55" s="164" t="s">
        <v>1263</v>
      </c>
    </row>
    <row r="56" spans="3:19">
      <c r="C56" s="164">
        <v>584683</v>
      </c>
      <c r="D56" s="165">
        <v>584683</v>
      </c>
      <c r="F56" s="165">
        <v>584683</v>
      </c>
      <c r="I56" s="164" t="s">
        <v>1261</v>
      </c>
      <c r="J56" s="164" t="s">
        <v>1249</v>
      </c>
      <c r="K56" s="168">
        <v>43984</v>
      </c>
      <c r="L56" s="168">
        <v>44012</v>
      </c>
      <c r="O56" s="169" t="s">
        <v>1304</v>
      </c>
      <c r="P56" s="164" t="s">
        <v>1251</v>
      </c>
      <c r="Q56" s="169" t="s">
        <v>1304</v>
      </c>
      <c r="R56" s="164" t="s">
        <v>1251</v>
      </c>
      <c r="S56" s="164" t="s">
        <v>1263</v>
      </c>
    </row>
    <row r="57" spans="3:19">
      <c r="C57" s="164">
        <v>584670</v>
      </c>
      <c r="D57" s="165">
        <v>584670</v>
      </c>
      <c r="F57" s="165">
        <v>584670</v>
      </c>
      <c r="I57" s="164" t="s">
        <v>1261</v>
      </c>
      <c r="J57" s="164" t="s">
        <v>1249</v>
      </c>
      <c r="K57" s="168">
        <v>43984</v>
      </c>
      <c r="L57" s="168">
        <v>44012</v>
      </c>
      <c r="O57" s="169" t="s">
        <v>1266</v>
      </c>
      <c r="P57" s="164" t="s">
        <v>1251</v>
      </c>
      <c r="Q57" s="169" t="s">
        <v>1266</v>
      </c>
      <c r="R57" s="164" t="s">
        <v>1251</v>
      </c>
      <c r="S57" s="164" t="s">
        <v>1263</v>
      </c>
    </row>
    <row r="58" spans="3:19">
      <c r="C58" s="164">
        <v>584605</v>
      </c>
      <c r="D58" s="165">
        <v>584605</v>
      </c>
      <c r="F58" s="165">
        <v>584605</v>
      </c>
      <c r="I58" s="164" t="s">
        <v>1261</v>
      </c>
      <c r="J58" s="164" t="s">
        <v>1249</v>
      </c>
      <c r="K58" s="168">
        <v>43984</v>
      </c>
      <c r="L58" s="168">
        <v>44012</v>
      </c>
      <c r="O58" s="169" t="s">
        <v>1267</v>
      </c>
      <c r="P58" s="164" t="s">
        <v>1251</v>
      </c>
      <c r="Q58" s="169" t="s">
        <v>1267</v>
      </c>
      <c r="R58" s="164" t="s">
        <v>1251</v>
      </c>
      <c r="S58" s="164" t="s">
        <v>1263</v>
      </c>
    </row>
    <row r="59" spans="3:19">
      <c r="C59" s="164">
        <v>584627</v>
      </c>
      <c r="D59" s="165">
        <v>584627</v>
      </c>
      <c r="F59" s="165">
        <v>584627</v>
      </c>
      <c r="I59" s="164" t="s">
        <v>1261</v>
      </c>
      <c r="J59" s="164" t="s">
        <v>1249</v>
      </c>
      <c r="K59" s="168">
        <v>43984</v>
      </c>
      <c r="L59" s="168">
        <v>44012</v>
      </c>
      <c r="O59" s="169" t="s">
        <v>1314</v>
      </c>
      <c r="P59" s="164" t="s">
        <v>1251</v>
      </c>
      <c r="Q59" s="169" t="s">
        <v>1314</v>
      </c>
      <c r="R59" s="164" t="s">
        <v>1251</v>
      </c>
      <c r="S59" s="164" t="s">
        <v>1263</v>
      </c>
    </row>
    <row r="60" spans="3:19">
      <c r="C60" s="164">
        <v>584624</v>
      </c>
      <c r="D60" s="165">
        <v>584624</v>
      </c>
      <c r="F60" s="165">
        <v>584624</v>
      </c>
      <c r="I60" s="164" t="s">
        <v>1261</v>
      </c>
      <c r="J60" s="164" t="s">
        <v>1249</v>
      </c>
      <c r="K60" s="168">
        <v>43984</v>
      </c>
      <c r="L60" s="168">
        <v>44012</v>
      </c>
      <c r="O60" s="169" t="s">
        <v>1306</v>
      </c>
      <c r="P60" s="164" t="s">
        <v>1251</v>
      </c>
      <c r="Q60" s="169" t="s">
        <v>1306</v>
      </c>
      <c r="R60" s="164" t="s">
        <v>1251</v>
      </c>
      <c r="S60" s="164" t="s">
        <v>1263</v>
      </c>
    </row>
    <row r="61" spans="3:19">
      <c r="C61" s="164">
        <v>584509</v>
      </c>
      <c r="D61" s="165" t="s">
        <v>1268</v>
      </c>
      <c r="F61" s="165" t="s">
        <v>1268</v>
      </c>
      <c r="I61" s="164" t="s">
        <v>1248</v>
      </c>
      <c r="J61" s="164" t="s">
        <v>1249</v>
      </c>
      <c r="K61" s="168">
        <v>43984</v>
      </c>
      <c r="L61" s="168">
        <v>43991</v>
      </c>
      <c r="O61" s="169" t="s">
        <v>1307</v>
      </c>
      <c r="P61" s="164" t="s">
        <v>1251</v>
      </c>
      <c r="Q61" s="169" t="s">
        <v>1307</v>
      </c>
      <c r="R61" s="164" t="s">
        <v>1251</v>
      </c>
      <c r="S61" s="164" t="s">
        <v>1269</v>
      </c>
    </row>
    <row r="62" spans="3:19">
      <c r="C62" s="164">
        <v>584510</v>
      </c>
      <c r="D62" s="165" t="s">
        <v>1270</v>
      </c>
      <c r="F62" s="165" t="s">
        <v>1270</v>
      </c>
      <c r="I62" s="164" t="s">
        <v>1248</v>
      </c>
      <c r="J62" s="164" t="s">
        <v>1249</v>
      </c>
      <c r="K62" s="168">
        <v>43984</v>
      </c>
      <c r="L62" s="168">
        <v>43991</v>
      </c>
      <c r="O62" s="169" t="s">
        <v>1271</v>
      </c>
      <c r="P62" s="164" t="s">
        <v>1251</v>
      </c>
      <c r="Q62" s="169" t="s">
        <v>1271</v>
      </c>
      <c r="R62" s="164" t="s">
        <v>1251</v>
      </c>
      <c r="S62" s="164" t="s">
        <v>1272</v>
      </c>
    </row>
    <row r="63" spans="3:19">
      <c r="C63" s="164">
        <v>584542</v>
      </c>
      <c r="D63" s="165" t="s">
        <v>1273</v>
      </c>
      <c r="F63" s="165" t="s">
        <v>1273</v>
      </c>
      <c r="I63" s="164" t="s">
        <v>1248</v>
      </c>
      <c r="J63" s="164" t="s">
        <v>1249</v>
      </c>
      <c r="K63" s="168">
        <v>43984</v>
      </c>
      <c r="L63" s="168">
        <v>43994</v>
      </c>
      <c r="O63" s="169" t="s">
        <v>1274</v>
      </c>
      <c r="P63" s="164" t="s">
        <v>1251</v>
      </c>
      <c r="Q63" s="169" t="s">
        <v>1274</v>
      </c>
      <c r="R63" s="164" t="s">
        <v>1251</v>
      </c>
      <c r="S63" s="164" t="s">
        <v>1275</v>
      </c>
    </row>
    <row r="64" spans="3:19">
      <c r="C64" s="164">
        <v>584940</v>
      </c>
      <c r="D64" s="165">
        <v>584940</v>
      </c>
      <c r="F64" s="165">
        <v>584940</v>
      </c>
      <c r="I64" s="164" t="s">
        <v>1261</v>
      </c>
      <c r="J64" s="164" t="s">
        <v>1249</v>
      </c>
      <c r="K64" s="168">
        <v>43989</v>
      </c>
      <c r="L64" s="168">
        <v>44012</v>
      </c>
      <c r="O64" s="169" t="s">
        <v>1309</v>
      </c>
      <c r="P64" s="164" t="s">
        <v>1251</v>
      </c>
      <c r="Q64" s="169" t="s">
        <v>1309</v>
      </c>
      <c r="R64" s="164" t="s">
        <v>1251</v>
      </c>
      <c r="S64" s="164" t="s">
        <v>1276</v>
      </c>
    </row>
    <row r="65" spans="2:19">
      <c r="C65" s="164">
        <v>584939</v>
      </c>
      <c r="D65" s="165" t="s">
        <v>1277</v>
      </c>
      <c r="F65" s="165" t="s">
        <v>1277</v>
      </c>
      <c r="I65" s="164" t="s">
        <v>1248</v>
      </c>
      <c r="J65" s="164" t="s">
        <v>1249</v>
      </c>
      <c r="K65" s="168">
        <v>43989</v>
      </c>
      <c r="L65" s="168">
        <v>43997</v>
      </c>
      <c r="O65" s="169" t="s">
        <v>1278</v>
      </c>
      <c r="P65" s="164" t="s">
        <v>1251</v>
      </c>
      <c r="Q65" s="169" t="s">
        <v>1278</v>
      </c>
      <c r="R65" s="164" t="s">
        <v>1251</v>
      </c>
      <c r="S65" s="164" t="s">
        <v>1279</v>
      </c>
    </row>
    <row r="66" spans="2:19">
      <c r="C66" s="164">
        <v>584832</v>
      </c>
      <c r="D66" s="165">
        <v>584832</v>
      </c>
      <c r="F66" s="165">
        <v>584832</v>
      </c>
      <c r="I66" s="164" t="s">
        <v>1261</v>
      </c>
      <c r="J66" s="164" t="s">
        <v>1249</v>
      </c>
      <c r="K66" s="168">
        <v>43989</v>
      </c>
      <c r="L66" s="168">
        <v>44004</v>
      </c>
      <c r="O66" s="169" t="s">
        <v>1280</v>
      </c>
      <c r="P66" s="164" t="s">
        <v>1251</v>
      </c>
      <c r="Q66" s="169" t="s">
        <v>1280</v>
      </c>
      <c r="R66" s="164" t="s">
        <v>1251</v>
      </c>
      <c r="S66" s="164" t="s">
        <v>1263</v>
      </c>
    </row>
    <row r="67" spans="2:19">
      <c r="C67" s="164">
        <v>584929</v>
      </c>
      <c r="D67" s="165">
        <v>584929</v>
      </c>
      <c r="F67" s="165">
        <v>584929</v>
      </c>
      <c r="I67" s="164" t="s">
        <v>1261</v>
      </c>
      <c r="J67" s="164" t="s">
        <v>1249</v>
      </c>
      <c r="K67" s="168">
        <v>43989</v>
      </c>
      <c r="L67" s="168">
        <v>44004</v>
      </c>
      <c r="O67" s="169" t="s">
        <v>1310</v>
      </c>
      <c r="P67" s="164" t="s">
        <v>1251</v>
      </c>
      <c r="Q67" s="169" t="s">
        <v>1310</v>
      </c>
      <c r="R67" s="164" t="s">
        <v>1251</v>
      </c>
      <c r="S67" s="164" t="s">
        <v>1263</v>
      </c>
    </row>
    <row r="68" spans="2:19">
      <c r="C68" s="164">
        <v>584850</v>
      </c>
      <c r="D68" s="165">
        <v>584850</v>
      </c>
      <c r="F68" s="165">
        <v>584850</v>
      </c>
      <c r="I68" s="164" t="s">
        <v>1261</v>
      </c>
      <c r="J68" s="164" t="s">
        <v>1249</v>
      </c>
      <c r="K68" s="168">
        <v>43989</v>
      </c>
      <c r="L68" s="168">
        <v>44004</v>
      </c>
      <c r="O68" s="169" t="s">
        <v>1281</v>
      </c>
      <c r="P68" s="164" t="s">
        <v>1251</v>
      </c>
      <c r="Q68" s="169" t="s">
        <v>1281</v>
      </c>
      <c r="R68" s="164" t="s">
        <v>1251</v>
      </c>
      <c r="S68" s="164" t="s">
        <v>1263</v>
      </c>
    </row>
    <row r="69" spans="2:19">
      <c r="C69" s="164">
        <v>584852</v>
      </c>
      <c r="D69" s="165">
        <v>584852</v>
      </c>
      <c r="F69" s="165">
        <v>584852</v>
      </c>
      <c r="I69" s="164" t="s">
        <v>1261</v>
      </c>
      <c r="J69" s="164" t="s">
        <v>1249</v>
      </c>
      <c r="K69" s="168">
        <v>43989</v>
      </c>
      <c r="L69" s="168">
        <v>44004</v>
      </c>
      <c r="O69" s="169" t="s">
        <v>1282</v>
      </c>
      <c r="P69" s="164" t="s">
        <v>1251</v>
      </c>
      <c r="Q69" s="169" t="s">
        <v>1282</v>
      </c>
      <c r="R69" s="164" t="s">
        <v>1251</v>
      </c>
      <c r="S69" s="164" t="s">
        <v>1263</v>
      </c>
    </row>
    <row r="70" spans="2:19">
      <c r="C70" s="164">
        <v>584883</v>
      </c>
      <c r="D70" s="165">
        <v>584883</v>
      </c>
      <c r="F70" s="165">
        <v>584883</v>
      </c>
      <c r="I70" s="164" t="s">
        <v>1261</v>
      </c>
      <c r="J70" s="164" t="s">
        <v>1249</v>
      </c>
      <c r="K70" s="168">
        <v>43989</v>
      </c>
      <c r="L70" s="168">
        <v>44004</v>
      </c>
      <c r="O70" s="169" t="s">
        <v>1283</v>
      </c>
      <c r="P70" s="164" t="s">
        <v>1251</v>
      </c>
      <c r="Q70" s="169" t="s">
        <v>1283</v>
      </c>
      <c r="R70" s="164" t="s">
        <v>1251</v>
      </c>
      <c r="S70" s="164" t="s">
        <v>1263</v>
      </c>
    </row>
    <row r="71" spans="2:19">
      <c r="C71" s="164">
        <v>584884</v>
      </c>
      <c r="D71" s="165">
        <v>584884</v>
      </c>
      <c r="F71" s="165">
        <v>584884</v>
      </c>
      <c r="I71" s="164" t="s">
        <v>1261</v>
      </c>
      <c r="J71" s="164" t="s">
        <v>1249</v>
      </c>
      <c r="K71" s="168">
        <v>43989</v>
      </c>
      <c r="L71" s="168">
        <v>44004</v>
      </c>
      <c r="O71" s="169" t="s">
        <v>1311</v>
      </c>
      <c r="P71" s="164" t="s">
        <v>1251</v>
      </c>
      <c r="Q71" s="169" t="s">
        <v>1311</v>
      </c>
      <c r="R71" s="164" t="s">
        <v>1251</v>
      </c>
      <c r="S71" s="164" t="s">
        <v>1263</v>
      </c>
    </row>
    <row r="72" spans="2:19">
      <c r="C72" s="164">
        <v>585043</v>
      </c>
      <c r="D72" s="165" t="s">
        <v>1284</v>
      </c>
      <c r="F72" s="165" t="s">
        <v>1284</v>
      </c>
      <c r="I72" s="164" t="s">
        <v>1248</v>
      </c>
      <c r="J72" s="164" t="s">
        <v>1249</v>
      </c>
      <c r="K72" s="168">
        <v>43990</v>
      </c>
      <c r="L72" s="168">
        <v>44001</v>
      </c>
      <c r="O72" s="169" t="s">
        <v>1285</v>
      </c>
      <c r="P72" s="164" t="s">
        <v>1251</v>
      </c>
      <c r="Q72" s="169" t="s">
        <v>1285</v>
      </c>
      <c r="R72" s="164" t="s">
        <v>1251</v>
      </c>
      <c r="S72" s="164" t="s">
        <v>1286</v>
      </c>
    </row>
    <row r="73" spans="2:19">
      <c r="C73" s="164">
        <v>585030</v>
      </c>
      <c r="D73" s="165" t="s">
        <v>1287</v>
      </c>
      <c r="F73" s="165" t="s">
        <v>1287</v>
      </c>
      <c r="I73" s="164" t="s">
        <v>1248</v>
      </c>
      <c r="J73" s="164" t="s">
        <v>1249</v>
      </c>
      <c r="K73" s="168">
        <v>43990</v>
      </c>
      <c r="L73" s="168">
        <v>43997</v>
      </c>
      <c r="O73" s="169" t="s">
        <v>1288</v>
      </c>
      <c r="P73" s="164" t="s">
        <v>1251</v>
      </c>
      <c r="Q73" s="169" t="s">
        <v>1288</v>
      </c>
      <c r="R73" s="164" t="s">
        <v>1251</v>
      </c>
      <c r="S73" s="164" t="s">
        <v>1289</v>
      </c>
    </row>
    <row r="74" spans="2:19">
      <c r="O74" s="169"/>
      <c r="Q74" s="169"/>
    </row>
    <row r="75" spans="2:19">
      <c r="B75" s="164" t="s">
        <v>1290</v>
      </c>
      <c r="O75" s="169" t="s">
        <v>1291</v>
      </c>
      <c r="P75" s="164" t="s">
        <v>1251</v>
      </c>
      <c r="Q75" s="169" t="s">
        <v>1291</v>
      </c>
      <c r="R75" s="164" t="s">
        <v>1251</v>
      </c>
    </row>
    <row r="76" spans="2:19">
      <c r="O76" s="169"/>
      <c r="Q76" s="169"/>
    </row>
    <row r="77" spans="2:19">
      <c r="C77" s="164">
        <v>584353</v>
      </c>
      <c r="D77" s="165" t="s">
        <v>1294</v>
      </c>
      <c r="F77" s="165" t="s">
        <v>1294</v>
      </c>
      <c r="I77" s="164" t="s">
        <v>1248</v>
      </c>
      <c r="J77" s="164" t="s">
        <v>1249</v>
      </c>
      <c r="K77" s="168">
        <v>43983</v>
      </c>
      <c r="L77" s="168">
        <v>43994</v>
      </c>
      <c r="O77" s="169" t="s">
        <v>1313</v>
      </c>
      <c r="P77" s="164" t="s">
        <v>1251</v>
      </c>
      <c r="Q77" s="169" t="s">
        <v>1313</v>
      </c>
      <c r="R77" s="164" t="s">
        <v>1251</v>
      </c>
      <c r="S77" s="164" t="s">
        <v>1295</v>
      </c>
    </row>
    <row r="78" spans="2:19">
      <c r="C78" s="164">
        <v>584351</v>
      </c>
      <c r="D78" s="165" t="s">
        <v>1296</v>
      </c>
      <c r="F78" s="165" t="s">
        <v>1296</v>
      </c>
      <c r="I78" s="164" t="s">
        <v>1248</v>
      </c>
      <c r="J78" s="164" t="s">
        <v>1249</v>
      </c>
      <c r="K78" s="168">
        <v>43983</v>
      </c>
      <c r="L78" s="168">
        <v>43997</v>
      </c>
      <c r="O78" s="169" t="s">
        <v>1297</v>
      </c>
      <c r="P78" s="164" t="s">
        <v>1251</v>
      </c>
      <c r="Q78" s="169" t="s">
        <v>1297</v>
      </c>
      <c r="R78" s="164" t="s">
        <v>1251</v>
      </c>
      <c r="S78" s="164" t="s">
        <v>1298</v>
      </c>
    </row>
    <row r="79" spans="2:19">
      <c r="C79" s="164">
        <v>584794</v>
      </c>
      <c r="D79" s="165" t="s">
        <v>1259</v>
      </c>
      <c r="F79" s="165" t="s">
        <v>1259</v>
      </c>
      <c r="I79" s="164" t="s">
        <v>1248</v>
      </c>
      <c r="J79" s="164" t="s">
        <v>1249</v>
      </c>
      <c r="K79" s="168">
        <v>43983</v>
      </c>
      <c r="L79" s="168">
        <v>43997</v>
      </c>
      <c r="O79" s="169" t="s">
        <v>1301</v>
      </c>
      <c r="P79" s="164" t="s">
        <v>1251</v>
      </c>
      <c r="Q79" s="169" t="s">
        <v>1301</v>
      </c>
      <c r="R79" s="164" t="s">
        <v>1251</v>
      </c>
      <c r="S79" s="164" t="s">
        <v>1260</v>
      </c>
    </row>
    <row r="80" spans="2:19">
      <c r="C80" s="164">
        <v>584630</v>
      </c>
      <c r="D80" s="165">
        <v>584630</v>
      </c>
      <c r="F80" s="165">
        <v>584630</v>
      </c>
      <c r="I80" s="164" t="s">
        <v>1261</v>
      </c>
      <c r="J80" s="164" t="s">
        <v>1249</v>
      </c>
      <c r="K80" s="168">
        <v>43984</v>
      </c>
      <c r="L80" s="168">
        <v>44012</v>
      </c>
      <c r="O80" s="169" t="s">
        <v>1262</v>
      </c>
      <c r="P80" s="164" t="s">
        <v>1251</v>
      </c>
      <c r="Q80" s="169" t="s">
        <v>1262</v>
      </c>
      <c r="R80" s="164" t="s">
        <v>1251</v>
      </c>
      <c r="S80" s="164" t="s">
        <v>1263</v>
      </c>
    </row>
    <row r="81" spans="3:19">
      <c r="C81" s="164">
        <v>584633</v>
      </c>
      <c r="D81" s="165">
        <v>584633</v>
      </c>
      <c r="F81" s="165">
        <v>584633</v>
      </c>
      <c r="I81" s="164" t="s">
        <v>1261</v>
      </c>
      <c r="J81" s="164" t="s">
        <v>1249</v>
      </c>
      <c r="K81" s="168">
        <v>43984</v>
      </c>
      <c r="L81" s="168">
        <v>44012</v>
      </c>
      <c r="O81" s="169" t="s">
        <v>1302</v>
      </c>
      <c r="P81" s="164" t="s">
        <v>1251</v>
      </c>
      <c r="Q81" s="169" t="s">
        <v>1302</v>
      </c>
      <c r="R81" s="164" t="s">
        <v>1251</v>
      </c>
      <c r="S81" s="164" t="s">
        <v>1263</v>
      </c>
    </row>
    <row r="82" spans="3:19">
      <c r="C82" s="164">
        <v>584639</v>
      </c>
      <c r="D82" s="165">
        <v>584639</v>
      </c>
      <c r="F82" s="165">
        <v>584639</v>
      </c>
      <c r="I82" s="164" t="s">
        <v>1261</v>
      </c>
      <c r="J82" s="164" t="s">
        <v>1249</v>
      </c>
      <c r="K82" s="168">
        <v>43984</v>
      </c>
      <c r="L82" s="168">
        <v>44012</v>
      </c>
      <c r="O82" s="169" t="s">
        <v>1264</v>
      </c>
      <c r="P82" s="164" t="s">
        <v>1251</v>
      </c>
      <c r="Q82" s="169" t="s">
        <v>1264</v>
      </c>
      <c r="R82" s="164" t="s">
        <v>1251</v>
      </c>
      <c r="S82" s="164" t="s">
        <v>1263</v>
      </c>
    </row>
    <row r="83" spans="3:19">
      <c r="C83" s="164">
        <v>584675</v>
      </c>
      <c r="D83" s="165">
        <v>584675</v>
      </c>
      <c r="F83" s="165">
        <v>584675</v>
      </c>
      <c r="I83" s="164" t="s">
        <v>1261</v>
      </c>
      <c r="J83" s="164" t="s">
        <v>1249</v>
      </c>
      <c r="K83" s="168">
        <v>43984</v>
      </c>
      <c r="L83" s="168">
        <v>44012</v>
      </c>
      <c r="O83" s="169" t="s">
        <v>1303</v>
      </c>
      <c r="P83" s="164" t="s">
        <v>1251</v>
      </c>
      <c r="Q83" s="169" t="s">
        <v>1303</v>
      </c>
      <c r="R83" s="164" t="s">
        <v>1251</v>
      </c>
      <c r="S83" s="164" t="s">
        <v>1263</v>
      </c>
    </row>
    <row r="84" spans="3:19">
      <c r="C84" s="164">
        <v>584674</v>
      </c>
      <c r="D84" s="165">
        <v>584674</v>
      </c>
      <c r="F84" s="165">
        <v>584674</v>
      </c>
      <c r="I84" s="164" t="s">
        <v>1261</v>
      </c>
      <c r="J84" s="164" t="s">
        <v>1249</v>
      </c>
      <c r="K84" s="168">
        <v>43984</v>
      </c>
      <c r="L84" s="168">
        <v>44012</v>
      </c>
      <c r="O84" s="169" t="s">
        <v>1265</v>
      </c>
      <c r="P84" s="164" t="s">
        <v>1251</v>
      </c>
      <c r="Q84" s="169" t="s">
        <v>1265</v>
      </c>
      <c r="R84" s="164" t="s">
        <v>1251</v>
      </c>
      <c r="S84" s="164" t="s">
        <v>1263</v>
      </c>
    </row>
    <row r="85" spans="3:19">
      <c r="C85" s="164">
        <v>584683</v>
      </c>
      <c r="D85" s="165">
        <v>584683</v>
      </c>
      <c r="F85" s="165">
        <v>584683</v>
      </c>
      <c r="I85" s="164" t="s">
        <v>1261</v>
      </c>
      <c r="J85" s="164" t="s">
        <v>1249</v>
      </c>
      <c r="K85" s="168">
        <v>43984</v>
      </c>
      <c r="L85" s="168">
        <v>44012</v>
      </c>
      <c r="O85" s="169" t="s">
        <v>1304</v>
      </c>
      <c r="P85" s="164" t="s">
        <v>1251</v>
      </c>
      <c r="Q85" s="169" t="s">
        <v>1304</v>
      </c>
      <c r="R85" s="164" t="s">
        <v>1251</v>
      </c>
      <c r="S85" s="164" t="s">
        <v>1263</v>
      </c>
    </row>
    <row r="86" spans="3:19">
      <c r="C86" s="164">
        <v>584670</v>
      </c>
      <c r="D86" s="165">
        <v>584670</v>
      </c>
      <c r="F86" s="165">
        <v>584670</v>
      </c>
      <c r="I86" s="164" t="s">
        <v>1261</v>
      </c>
      <c r="J86" s="164" t="s">
        <v>1249</v>
      </c>
      <c r="K86" s="168">
        <v>43984</v>
      </c>
      <c r="L86" s="168">
        <v>44012</v>
      </c>
      <c r="O86" s="169" t="s">
        <v>1266</v>
      </c>
      <c r="P86" s="164" t="s">
        <v>1251</v>
      </c>
      <c r="Q86" s="169" t="s">
        <v>1266</v>
      </c>
      <c r="R86" s="164" t="s">
        <v>1251</v>
      </c>
      <c r="S86" s="164" t="s">
        <v>1263</v>
      </c>
    </row>
    <row r="87" spans="3:19">
      <c r="C87" s="164">
        <v>584605</v>
      </c>
      <c r="D87" s="165">
        <v>584605</v>
      </c>
      <c r="F87" s="165">
        <v>584605</v>
      </c>
      <c r="I87" s="164" t="s">
        <v>1261</v>
      </c>
      <c r="J87" s="164" t="s">
        <v>1249</v>
      </c>
      <c r="K87" s="168">
        <v>43984</v>
      </c>
      <c r="L87" s="168">
        <v>44012</v>
      </c>
      <c r="O87" s="169" t="s">
        <v>1267</v>
      </c>
      <c r="P87" s="164" t="s">
        <v>1251</v>
      </c>
      <c r="Q87" s="169" t="s">
        <v>1267</v>
      </c>
      <c r="R87" s="164" t="s">
        <v>1251</v>
      </c>
      <c r="S87" s="164" t="s">
        <v>1263</v>
      </c>
    </row>
    <row r="88" spans="3:19">
      <c r="C88" s="164">
        <v>584627</v>
      </c>
      <c r="D88" s="165">
        <v>584627</v>
      </c>
      <c r="F88" s="165">
        <v>584627</v>
      </c>
      <c r="I88" s="164" t="s">
        <v>1261</v>
      </c>
      <c r="J88" s="164" t="s">
        <v>1249</v>
      </c>
      <c r="K88" s="168">
        <v>43984</v>
      </c>
      <c r="L88" s="168">
        <v>44012</v>
      </c>
      <c r="O88" s="169" t="s">
        <v>1314</v>
      </c>
      <c r="P88" s="164" t="s">
        <v>1251</v>
      </c>
      <c r="Q88" s="169" t="s">
        <v>1314</v>
      </c>
      <c r="R88" s="164" t="s">
        <v>1251</v>
      </c>
      <c r="S88" s="164" t="s">
        <v>1263</v>
      </c>
    </row>
    <row r="89" spans="3:19">
      <c r="C89" s="164">
        <v>584624</v>
      </c>
      <c r="D89" s="165">
        <v>584624</v>
      </c>
      <c r="F89" s="165">
        <v>584624</v>
      </c>
      <c r="I89" s="164" t="s">
        <v>1261</v>
      </c>
      <c r="J89" s="164" t="s">
        <v>1249</v>
      </c>
      <c r="K89" s="168">
        <v>43984</v>
      </c>
      <c r="L89" s="168">
        <v>44012</v>
      </c>
      <c r="O89" s="169" t="s">
        <v>1306</v>
      </c>
      <c r="P89" s="164" t="s">
        <v>1251</v>
      </c>
      <c r="Q89" s="169" t="s">
        <v>1306</v>
      </c>
      <c r="R89" s="164" t="s">
        <v>1251</v>
      </c>
      <c r="S89" s="164" t="s">
        <v>1263</v>
      </c>
    </row>
    <row r="90" spans="3:19">
      <c r="C90" s="164">
        <v>584509</v>
      </c>
      <c r="D90" s="165" t="s">
        <v>1268</v>
      </c>
      <c r="F90" s="165" t="s">
        <v>1268</v>
      </c>
      <c r="I90" s="164" t="s">
        <v>1248</v>
      </c>
      <c r="J90" s="164" t="s">
        <v>1249</v>
      </c>
      <c r="K90" s="168">
        <v>43984</v>
      </c>
      <c r="L90" s="168">
        <v>43991</v>
      </c>
      <c r="O90" s="169" t="s">
        <v>1307</v>
      </c>
      <c r="P90" s="164" t="s">
        <v>1251</v>
      </c>
      <c r="Q90" s="169" t="s">
        <v>1307</v>
      </c>
      <c r="R90" s="164" t="s">
        <v>1251</v>
      </c>
      <c r="S90" s="164" t="s">
        <v>1269</v>
      </c>
    </row>
    <row r="91" spans="3:19">
      <c r="C91" s="164">
        <v>584542</v>
      </c>
      <c r="D91" s="165" t="s">
        <v>1273</v>
      </c>
      <c r="F91" s="165" t="s">
        <v>1273</v>
      </c>
      <c r="I91" s="164" t="s">
        <v>1248</v>
      </c>
      <c r="J91" s="164" t="s">
        <v>1249</v>
      </c>
      <c r="K91" s="168">
        <v>43984</v>
      </c>
      <c r="L91" s="168">
        <v>43994</v>
      </c>
      <c r="O91" s="169" t="s">
        <v>1274</v>
      </c>
      <c r="P91" s="164" t="s">
        <v>1251</v>
      </c>
      <c r="Q91" s="169" t="s">
        <v>1274</v>
      </c>
      <c r="R91" s="164" t="s">
        <v>1251</v>
      </c>
      <c r="S91" s="164" t="s">
        <v>1275</v>
      </c>
    </row>
    <row r="92" spans="3:19">
      <c r="C92" s="164">
        <v>584810</v>
      </c>
      <c r="D92" s="165">
        <v>584810</v>
      </c>
      <c r="F92" s="165">
        <v>584810</v>
      </c>
      <c r="I92" s="164" t="s">
        <v>1261</v>
      </c>
      <c r="J92" s="164" t="s">
        <v>1249</v>
      </c>
      <c r="K92" s="168">
        <v>43988</v>
      </c>
      <c r="L92" s="168">
        <v>44004</v>
      </c>
      <c r="O92" s="169" t="s">
        <v>1308</v>
      </c>
      <c r="P92" s="164" t="s">
        <v>1251</v>
      </c>
      <c r="Q92" s="169" t="s">
        <v>1308</v>
      </c>
      <c r="R92" s="164" t="s">
        <v>1251</v>
      </c>
      <c r="S92" s="164" t="s">
        <v>1263</v>
      </c>
    </row>
    <row r="93" spans="3:19">
      <c r="C93" s="164">
        <v>584808</v>
      </c>
      <c r="D93" s="165">
        <v>584808</v>
      </c>
      <c r="F93" s="165">
        <v>584808</v>
      </c>
      <c r="I93" s="164" t="s">
        <v>1261</v>
      </c>
      <c r="J93" s="164" t="s">
        <v>1249</v>
      </c>
      <c r="K93" s="168">
        <v>43988</v>
      </c>
      <c r="L93" s="168">
        <v>44004</v>
      </c>
      <c r="O93" s="169" t="s">
        <v>1299</v>
      </c>
      <c r="P93" s="164" t="s">
        <v>1251</v>
      </c>
      <c r="Q93" s="169" t="s">
        <v>1299</v>
      </c>
      <c r="R93" s="164" t="s">
        <v>1251</v>
      </c>
      <c r="S93" s="164" t="s">
        <v>1263</v>
      </c>
    </row>
    <row r="94" spans="3:19">
      <c r="C94" s="164">
        <v>584807</v>
      </c>
      <c r="D94" s="165">
        <v>584807</v>
      </c>
      <c r="F94" s="165">
        <v>584807</v>
      </c>
      <c r="I94" s="164" t="s">
        <v>1261</v>
      </c>
      <c r="J94" s="164" t="s">
        <v>1249</v>
      </c>
      <c r="K94" s="168">
        <v>43988</v>
      </c>
      <c r="L94" s="168">
        <v>44004</v>
      </c>
      <c r="O94" s="169" t="s">
        <v>1300</v>
      </c>
      <c r="P94" s="164" t="s">
        <v>1251</v>
      </c>
      <c r="Q94" s="169" t="s">
        <v>1300</v>
      </c>
      <c r="R94" s="164" t="s">
        <v>1251</v>
      </c>
      <c r="S94" s="164" t="s">
        <v>1263</v>
      </c>
    </row>
    <row r="95" spans="3:19">
      <c r="C95" s="164">
        <v>584940</v>
      </c>
      <c r="D95" s="165">
        <v>584940</v>
      </c>
      <c r="F95" s="165">
        <v>584940</v>
      </c>
      <c r="I95" s="164" t="s">
        <v>1261</v>
      </c>
      <c r="J95" s="164" t="s">
        <v>1249</v>
      </c>
      <c r="K95" s="168">
        <v>43989</v>
      </c>
      <c r="L95" s="168">
        <v>44012</v>
      </c>
      <c r="O95" s="169" t="s">
        <v>1309</v>
      </c>
      <c r="P95" s="164" t="s">
        <v>1251</v>
      </c>
      <c r="Q95" s="169" t="s">
        <v>1309</v>
      </c>
      <c r="R95" s="164" t="s">
        <v>1251</v>
      </c>
      <c r="S95" s="164" t="s">
        <v>1276</v>
      </c>
    </row>
    <row r="96" spans="3:19">
      <c r="C96" s="164">
        <v>584939</v>
      </c>
      <c r="D96" s="165" t="s">
        <v>1277</v>
      </c>
      <c r="F96" s="165" t="s">
        <v>1277</v>
      </c>
      <c r="I96" s="164" t="s">
        <v>1248</v>
      </c>
      <c r="J96" s="164" t="s">
        <v>1249</v>
      </c>
      <c r="K96" s="168">
        <v>43989</v>
      </c>
      <c r="L96" s="168">
        <v>43997</v>
      </c>
      <c r="O96" s="169" t="s">
        <v>1278</v>
      </c>
      <c r="P96" s="164" t="s">
        <v>1251</v>
      </c>
      <c r="Q96" s="169" t="s">
        <v>1278</v>
      </c>
      <c r="R96" s="164" t="s">
        <v>1251</v>
      </c>
      <c r="S96" s="164" t="s">
        <v>1279</v>
      </c>
    </row>
    <row r="97" spans="2:19">
      <c r="C97" s="164">
        <v>584832</v>
      </c>
      <c r="D97" s="165">
        <v>584832</v>
      </c>
      <c r="F97" s="165">
        <v>584832</v>
      </c>
      <c r="I97" s="164" t="s">
        <v>1261</v>
      </c>
      <c r="J97" s="164" t="s">
        <v>1249</v>
      </c>
      <c r="K97" s="168">
        <v>43989</v>
      </c>
      <c r="L97" s="168">
        <v>44004</v>
      </c>
      <c r="O97" s="169" t="s">
        <v>1280</v>
      </c>
      <c r="P97" s="164" t="s">
        <v>1251</v>
      </c>
      <c r="Q97" s="169" t="s">
        <v>1280</v>
      </c>
      <c r="R97" s="164" t="s">
        <v>1251</v>
      </c>
      <c r="S97" s="164" t="s">
        <v>1263</v>
      </c>
    </row>
    <row r="98" spans="2:19">
      <c r="C98" s="164">
        <v>584929</v>
      </c>
      <c r="D98" s="165">
        <v>584929</v>
      </c>
      <c r="F98" s="165">
        <v>584929</v>
      </c>
      <c r="I98" s="164" t="s">
        <v>1261</v>
      </c>
      <c r="J98" s="164" t="s">
        <v>1249</v>
      </c>
      <c r="K98" s="168">
        <v>43989</v>
      </c>
      <c r="L98" s="168">
        <v>44004</v>
      </c>
      <c r="O98" s="169" t="s">
        <v>1310</v>
      </c>
      <c r="P98" s="164" t="s">
        <v>1251</v>
      </c>
      <c r="Q98" s="169" t="s">
        <v>1310</v>
      </c>
      <c r="R98" s="164" t="s">
        <v>1251</v>
      </c>
      <c r="S98" s="164" t="s">
        <v>1263</v>
      </c>
    </row>
    <row r="99" spans="2:19">
      <c r="C99" s="164">
        <v>584850</v>
      </c>
      <c r="D99" s="165">
        <v>584850</v>
      </c>
      <c r="F99" s="165">
        <v>584850</v>
      </c>
      <c r="I99" s="164" t="s">
        <v>1261</v>
      </c>
      <c r="J99" s="164" t="s">
        <v>1249</v>
      </c>
      <c r="K99" s="168">
        <v>43989</v>
      </c>
      <c r="L99" s="168">
        <v>44004</v>
      </c>
      <c r="O99" s="169" t="s">
        <v>1281</v>
      </c>
      <c r="P99" s="164" t="s">
        <v>1251</v>
      </c>
      <c r="Q99" s="169" t="s">
        <v>1281</v>
      </c>
      <c r="R99" s="164" t="s">
        <v>1251</v>
      </c>
      <c r="S99" s="164" t="s">
        <v>1263</v>
      </c>
    </row>
    <row r="100" spans="2:19">
      <c r="C100" s="164">
        <v>584852</v>
      </c>
      <c r="D100" s="165">
        <v>584852</v>
      </c>
      <c r="F100" s="165">
        <v>584852</v>
      </c>
      <c r="I100" s="164" t="s">
        <v>1261</v>
      </c>
      <c r="J100" s="164" t="s">
        <v>1249</v>
      </c>
      <c r="K100" s="168">
        <v>43989</v>
      </c>
      <c r="L100" s="168">
        <v>44004</v>
      </c>
      <c r="O100" s="169" t="s">
        <v>1282</v>
      </c>
      <c r="P100" s="164" t="s">
        <v>1251</v>
      </c>
      <c r="Q100" s="169" t="s">
        <v>1282</v>
      </c>
      <c r="R100" s="164" t="s">
        <v>1251</v>
      </c>
      <c r="S100" s="164" t="s">
        <v>1263</v>
      </c>
    </row>
    <row r="101" spans="2:19">
      <c r="C101" s="164">
        <v>584883</v>
      </c>
      <c r="D101" s="165">
        <v>584883</v>
      </c>
      <c r="F101" s="165">
        <v>584883</v>
      </c>
      <c r="I101" s="164" t="s">
        <v>1261</v>
      </c>
      <c r="J101" s="164" t="s">
        <v>1249</v>
      </c>
      <c r="K101" s="168">
        <v>43989</v>
      </c>
      <c r="L101" s="168">
        <v>44004</v>
      </c>
      <c r="O101" s="169" t="s">
        <v>1283</v>
      </c>
      <c r="P101" s="164" t="s">
        <v>1251</v>
      </c>
      <c r="Q101" s="169" t="s">
        <v>1283</v>
      </c>
      <c r="R101" s="164" t="s">
        <v>1251</v>
      </c>
      <c r="S101" s="164" t="s">
        <v>1263</v>
      </c>
    </row>
    <row r="102" spans="2:19">
      <c r="C102" s="164">
        <v>584884</v>
      </c>
      <c r="D102" s="165">
        <v>584884</v>
      </c>
      <c r="F102" s="165">
        <v>584884</v>
      </c>
      <c r="I102" s="164" t="s">
        <v>1261</v>
      </c>
      <c r="J102" s="164" t="s">
        <v>1249</v>
      </c>
      <c r="K102" s="168">
        <v>43989</v>
      </c>
      <c r="L102" s="168">
        <v>44004</v>
      </c>
      <c r="O102" s="169" t="s">
        <v>1311</v>
      </c>
      <c r="P102" s="164" t="s">
        <v>1251</v>
      </c>
      <c r="Q102" s="169" t="s">
        <v>1311</v>
      </c>
      <c r="R102" s="164" t="s">
        <v>1251</v>
      </c>
      <c r="S102" s="164" t="s">
        <v>1263</v>
      </c>
    </row>
    <row r="103" spans="2:19">
      <c r="C103" s="164">
        <v>585043</v>
      </c>
      <c r="D103" s="165" t="s">
        <v>1284</v>
      </c>
      <c r="F103" s="165" t="s">
        <v>1284</v>
      </c>
      <c r="I103" s="164" t="s">
        <v>1248</v>
      </c>
      <c r="J103" s="164" t="s">
        <v>1249</v>
      </c>
      <c r="K103" s="168">
        <v>43990</v>
      </c>
      <c r="L103" s="168">
        <v>44001</v>
      </c>
      <c r="O103" s="169" t="s">
        <v>1285</v>
      </c>
      <c r="P103" s="164" t="s">
        <v>1251</v>
      </c>
      <c r="Q103" s="169" t="s">
        <v>1285</v>
      </c>
      <c r="R103" s="164" t="s">
        <v>1251</v>
      </c>
      <c r="S103" s="164" t="s">
        <v>1286</v>
      </c>
    </row>
    <row r="104" spans="2:19">
      <c r="C104" s="164">
        <v>585030</v>
      </c>
      <c r="D104" s="165" t="s">
        <v>1287</v>
      </c>
      <c r="F104" s="165" t="s">
        <v>1287</v>
      </c>
      <c r="I104" s="164" t="s">
        <v>1248</v>
      </c>
      <c r="J104" s="164" t="s">
        <v>1249</v>
      </c>
      <c r="K104" s="168">
        <v>43990</v>
      </c>
      <c r="L104" s="168">
        <v>43997</v>
      </c>
      <c r="O104" s="169" t="s">
        <v>1288</v>
      </c>
      <c r="P104" s="164" t="s">
        <v>1251</v>
      </c>
      <c r="Q104" s="169" t="s">
        <v>1288</v>
      </c>
      <c r="R104" s="164" t="s">
        <v>1251</v>
      </c>
      <c r="S104" s="164" t="s">
        <v>1289</v>
      </c>
    </row>
    <row r="105" spans="2:19">
      <c r="O105" s="169"/>
      <c r="Q105" s="169"/>
    </row>
    <row r="106" spans="2:19">
      <c r="B106" s="164" t="s">
        <v>1290</v>
      </c>
      <c r="O106" s="169" t="s">
        <v>1291</v>
      </c>
      <c r="P106" s="164" t="s">
        <v>1251</v>
      </c>
      <c r="Q106" s="169" t="s">
        <v>1291</v>
      </c>
      <c r="R106" s="164" t="s">
        <v>1251</v>
      </c>
    </row>
  </sheetData>
  <pageMargins left="0.7" right="0.7" top="0.78740157499999996" bottom="0.78740157499999996" header="0.3" footer="0.3"/>
  <ignoredErrors>
    <ignoredError sqref="O107:O128 Q13:Q40 O13:O40 O42 Q42 O44:O73 Q44:Q73 O75 Q75 O77:O104 Q77:Q104 O106 Q106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AD824-2FFB-4DFE-9EC6-14B65EE6C66E}">
  <sheetPr codeName="Tabelle17"/>
  <dimension ref="A1:F49"/>
  <sheetViews>
    <sheetView workbookViewId="0"/>
  </sheetViews>
  <sheetFormatPr baseColWidth="10" defaultRowHeight="14.25"/>
  <cols>
    <col min="1" max="1" width="42.125" bestFit="1" customWidth="1"/>
    <col min="2" max="2" width="13.5" bestFit="1" customWidth="1"/>
    <col min="4" max="4" width="20.5" style="158" bestFit="1" customWidth="1"/>
    <col min="5" max="5" width="21.875" bestFit="1" customWidth="1"/>
    <col min="6" max="6" width="20.5" style="158" bestFit="1" customWidth="1"/>
  </cols>
  <sheetData>
    <row r="1" spans="1:6">
      <c r="A1" t="s">
        <v>1117</v>
      </c>
      <c r="B1" t="s">
        <v>1118</v>
      </c>
      <c r="C1" s="158" t="s">
        <v>1119</v>
      </c>
      <c r="D1" t="s">
        <v>1120</v>
      </c>
      <c r="E1" s="158" t="s">
        <v>1121</v>
      </c>
      <c r="F1" t="s">
        <v>1122</v>
      </c>
    </row>
    <row r="2" spans="1:6">
      <c r="A2" t="s">
        <v>1123</v>
      </c>
      <c r="B2" t="s">
        <v>1124</v>
      </c>
      <c r="C2" s="158">
        <v>2930187</v>
      </c>
      <c r="D2">
        <v>106.9</v>
      </c>
      <c r="E2" s="158">
        <v>28748</v>
      </c>
      <c r="F2" s="63">
        <f>Länder_Europas[[#This Row],[Fläche in km²]]/Länder_Europas[[#Totals],[Fläche in km²]]</f>
        <v>2.8662339731478502E-3</v>
      </c>
    </row>
    <row r="3" spans="1:6">
      <c r="A3" t="s">
        <v>1125</v>
      </c>
      <c r="B3" t="s">
        <v>1126</v>
      </c>
      <c r="C3" s="158">
        <v>76965</v>
      </c>
      <c r="D3">
        <v>163.80000000000001</v>
      </c>
      <c r="E3" s="158">
        <v>468</v>
      </c>
      <c r="F3" s="63">
        <f>Länder_Europas[[#This Row],[Fläche in km²]]/Länder_Europas[[#Totals],[Fläche in km²]]</f>
        <v>4.6660550279434884E-5</v>
      </c>
    </row>
    <row r="4" spans="1:6">
      <c r="A4" t="s">
        <v>1127</v>
      </c>
      <c r="B4" t="s">
        <v>1128</v>
      </c>
      <c r="C4" s="158">
        <v>11429336</v>
      </c>
      <c r="D4">
        <v>377.5</v>
      </c>
      <c r="E4" s="158">
        <v>32545</v>
      </c>
      <c r="F4" s="63">
        <f>Länder_Europas[[#This Row],[Fläche in km²]]/Länder_Europas[[#Totals],[Fläche in km²]]</f>
        <v>3.244802583000445E-3</v>
      </c>
    </row>
    <row r="5" spans="1:6">
      <c r="A5" t="s">
        <v>1129</v>
      </c>
      <c r="B5" t="s">
        <v>1130</v>
      </c>
      <c r="C5" s="158">
        <v>3507017</v>
      </c>
      <c r="D5">
        <v>68.8</v>
      </c>
      <c r="E5" s="158">
        <v>51129</v>
      </c>
      <c r="F5" s="63">
        <f>Länder_Europas[[#This Row],[Fläche in km²]]/Länder_Europas[[#Totals],[Fläche in km²]]</f>
        <v>5.0976651180282611E-3</v>
      </c>
    </row>
    <row r="6" spans="1:6">
      <c r="A6" t="s">
        <v>1131</v>
      </c>
      <c r="B6" t="s">
        <v>1132</v>
      </c>
      <c r="C6" s="158">
        <v>7084571</v>
      </c>
      <c r="D6">
        <v>65.3</v>
      </c>
      <c r="E6" s="158">
        <v>110994</v>
      </c>
      <c r="F6" s="63">
        <f>Länder_Europas[[#This Row],[Fläche in km²]]/Länder_Europas[[#Totals],[Fläche in km²]]</f>
        <v>1.1066327174605973E-2</v>
      </c>
    </row>
    <row r="7" spans="1:6">
      <c r="A7" t="s">
        <v>1133</v>
      </c>
      <c r="B7" t="s">
        <v>1134</v>
      </c>
      <c r="C7" s="158">
        <v>5733551</v>
      </c>
      <c r="D7">
        <v>135.1</v>
      </c>
      <c r="E7" s="158">
        <v>43098</v>
      </c>
      <c r="F7" s="63">
        <f>Länder_Europas[[#This Row],[Fläche in km²]]/Länder_Europas[[#Totals],[Fläche in km²]]</f>
        <v>4.2969581109894971E-3</v>
      </c>
    </row>
    <row r="8" spans="1:6">
      <c r="A8" t="s">
        <v>1135</v>
      </c>
      <c r="B8" t="s">
        <v>1136</v>
      </c>
      <c r="C8" s="158">
        <v>82114224</v>
      </c>
      <c r="D8">
        <v>235.6</v>
      </c>
      <c r="E8" s="158">
        <v>357121</v>
      </c>
      <c r="F8" s="63">
        <f>Länder_Europas[[#This Row],[Fläche in km²]]/Länder_Europas[[#Totals],[Fläche in km²]]</f>
        <v>3.5605688838337743E-2</v>
      </c>
    </row>
    <row r="9" spans="1:6">
      <c r="A9" t="s">
        <v>1137</v>
      </c>
      <c r="B9" t="s">
        <v>1138</v>
      </c>
      <c r="C9" s="158">
        <v>1309632</v>
      </c>
      <c r="D9">
        <v>30.9</v>
      </c>
      <c r="E9" s="158">
        <v>45227</v>
      </c>
      <c r="F9" s="63">
        <f>Länder_Europas[[#This Row],[Fläche in km²]]/Länder_Europas[[#Totals],[Fläche in km²]]</f>
        <v>4.5092237339487209E-3</v>
      </c>
    </row>
    <row r="10" spans="1:6">
      <c r="A10" t="s">
        <v>1139</v>
      </c>
      <c r="B10" t="s">
        <v>1140</v>
      </c>
      <c r="C10" s="158">
        <v>5523231</v>
      </c>
      <c r="D10">
        <v>18.2</v>
      </c>
      <c r="E10" s="158">
        <v>338144</v>
      </c>
      <c r="F10" s="63">
        <f>Länder_Europas[[#This Row],[Fläche in km²]]/Länder_Europas[[#Totals],[Fläche in km²]]</f>
        <v>3.3713643405318863E-2</v>
      </c>
    </row>
    <row r="11" spans="1:6">
      <c r="A11" t="s">
        <v>1141</v>
      </c>
      <c r="B11" t="s">
        <v>1142</v>
      </c>
      <c r="C11" s="158">
        <v>64979548</v>
      </c>
      <c r="D11">
        <v>118.7</v>
      </c>
      <c r="E11" s="158">
        <v>543965</v>
      </c>
      <c r="F11" s="63">
        <f>Länder_Europas[[#This Row],[Fläche in km²]]/Länder_Europas[[#Totals],[Fläche in km²]]</f>
        <v>5.4234415027249565E-2</v>
      </c>
    </row>
    <row r="12" spans="1:6">
      <c r="A12" t="s">
        <v>1143</v>
      </c>
      <c r="B12" t="s">
        <v>1144</v>
      </c>
      <c r="C12" s="158">
        <v>11159773</v>
      </c>
      <c r="D12">
        <v>86.6</v>
      </c>
      <c r="E12" s="158">
        <v>131957</v>
      </c>
      <c r="F12" s="63">
        <f>Länder_Europas[[#This Row],[Fläche in km²]]/Länder_Europas[[#Totals],[Fläche in km²]]</f>
        <v>1.3156380840220916E-2</v>
      </c>
    </row>
    <row r="13" spans="1:6">
      <c r="A13" t="s">
        <v>1145</v>
      </c>
      <c r="B13" t="s">
        <v>1146</v>
      </c>
      <c r="C13" s="158">
        <v>4761657</v>
      </c>
      <c r="D13">
        <v>69.099999999999994</v>
      </c>
      <c r="E13" s="158">
        <v>70273</v>
      </c>
      <c r="F13" s="63">
        <f>Länder_Europas[[#This Row],[Fläche in km²]]/Länder_Europas[[#Totals],[Fläche in km²]]</f>
        <v>7.0063607901425795E-3</v>
      </c>
    </row>
    <row r="14" spans="1:6">
      <c r="A14" t="s">
        <v>1147</v>
      </c>
      <c r="B14" t="s">
        <v>1148</v>
      </c>
      <c r="C14" s="158">
        <v>335025</v>
      </c>
      <c r="D14">
        <v>3.3</v>
      </c>
      <c r="E14" s="158">
        <v>103000</v>
      </c>
      <c r="F14" s="63">
        <f>Länder_Europas[[#This Row],[Fläche in km²]]/Länder_Europas[[#Totals],[Fläche in km²]]</f>
        <v>1.0269309142696139E-2</v>
      </c>
    </row>
    <row r="15" spans="1:6">
      <c r="A15" t="s">
        <v>1149</v>
      </c>
      <c r="B15" t="s">
        <v>1150</v>
      </c>
      <c r="C15" s="158">
        <v>59359900</v>
      </c>
      <c r="D15">
        <v>201.8</v>
      </c>
      <c r="E15" s="158">
        <v>301336</v>
      </c>
      <c r="F15" s="63">
        <f>Länder_Europas[[#This Row],[Fläche in km²]]/Länder_Europas[[#Totals],[Fläche in km²]]</f>
        <v>3.0043811066247414E-2</v>
      </c>
    </row>
    <row r="16" spans="1:6">
      <c r="A16" t="s">
        <v>1151</v>
      </c>
      <c r="B16" t="s">
        <v>1152</v>
      </c>
      <c r="C16" s="158">
        <v>480000</v>
      </c>
      <c r="D16">
        <v>3.3</v>
      </c>
      <c r="E16" s="158">
        <v>146700</v>
      </c>
      <c r="F16" s="63">
        <f>Länder_Europas[[#This Row],[Fläche in km²]]/Länder_Europas[[#Totals],[Fläche in km²]]</f>
        <v>1.4626287876053625E-2</v>
      </c>
    </row>
    <row r="17" spans="1:6">
      <c r="A17" t="s">
        <v>1153</v>
      </c>
      <c r="B17" t="s">
        <v>1154</v>
      </c>
      <c r="C17" s="158">
        <v>1907592</v>
      </c>
      <c r="D17">
        <v>151</v>
      </c>
      <c r="E17" s="158">
        <v>10887</v>
      </c>
      <c r="F17" s="63">
        <f>Länder_Europas[[#This Row],[Fläche in km²]]/Länder_Europas[[#Totals],[Fläche in km²]]</f>
        <v>1.0854560061799308E-3</v>
      </c>
    </row>
    <row r="18" spans="1:6">
      <c r="A18" t="s">
        <v>1155</v>
      </c>
      <c r="B18" t="s">
        <v>1156</v>
      </c>
      <c r="C18" s="158">
        <v>4189353</v>
      </c>
      <c r="D18">
        <v>74.900000000000006</v>
      </c>
      <c r="E18" s="158">
        <v>56542</v>
      </c>
      <c r="F18" s="63">
        <f>Länder_Europas[[#This Row],[Fläche in km²]]/Länder_Europas[[#Totals],[Fläche in km²]]</f>
        <v>5.6373522091876221E-3</v>
      </c>
    </row>
    <row r="19" spans="1:6">
      <c r="A19" t="s">
        <v>1157</v>
      </c>
      <c r="B19" t="s">
        <v>1158</v>
      </c>
      <c r="C19" s="158">
        <v>1949670</v>
      </c>
      <c r="D19">
        <v>31.3</v>
      </c>
      <c r="E19" s="158">
        <v>64589</v>
      </c>
      <c r="F19" s="63">
        <f>Länder_Europas[[#This Row],[Fläche in km²]]/Länder_Europas[[#Totals],[Fläche in km²]]</f>
        <v>6.439654448714572E-3</v>
      </c>
    </row>
    <row r="20" spans="1:6">
      <c r="A20" t="s">
        <v>1159</v>
      </c>
      <c r="B20" t="s">
        <v>1160</v>
      </c>
      <c r="C20" s="158">
        <v>37922</v>
      </c>
      <c r="D20">
        <v>237</v>
      </c>
      <c r="E20" s="158">
        <v>160</v>
      </c>
      <c r="F20" s="63">
        <f>Länder_Europas[[#This Row],[Fläche in km²]]/Länder_Europas[[#Totals],[Fläche in km²]]</f>
        <v>1.5952324881858079E-5</v>
      </c>
    </row>
    <row r="21" spans="1:6">
      <c r="A21" t="s">
        <v>1161</v>
      </c>
      <c r="B21" t="s">
        <v>1162</v>
      </c>
      <c r="C21" s="158">
        <v>2890297</v>
      </c>
      <c r="D21">
        <v>46.1</v>
      </c>
      <c r="E21" s="158">
        <v>65301</v>
      </c>
      <c r="F21" s="63">
        <f>Länder_Europas[[#This Row],[Fläche in km²]]/Länder_Europas[[#Totals],[Fläche in km²]]</f>
        <v>6.5106422944388401E-3</v>
      </c>
    </row>
    <row r="22" spans="1:6">
      <c r="A22" t="s">
        <v>1163</v>
      </c>
      <c r="B22" t="s">
        <v>1163</v>
      </c>
      <c r="C22" s="158">
        <v>583455</v>
      </c>
      <c r="D22">
        <v>225.3</v>
      </c>
      <c r="E22" s="158">
        <v>2586</v>
      </c>
      <c r="F22" s="63">
        <f>Länder_Europas[[#This Row],[Fläche in km²]]/Länder_Europas[[#Totals],[Fläche in km²]]</f>
        <v>2.5782945090303122E-4</v>
      </c>
    </row>
    <row r="23" spans="1:6">
      <c r="A23" t="s">
        <v>1164</v>
      </c>
      <c r="B23" t="s">
        <v>1165</v>
      </c>
      <c r="C23" s="158">
        <v>430835</v>
      </c>
      <c r="D23">
        <v>1346.4</v>
      </c>
      <c r="E23" s="158">
        <v>316</v>
      </c>
      <c r="F23" s="63">
        <f>Länder_Europas[[#This Row],[Fläche in km²]]/Länder_Europas[[#Totals],[Fläche in km²]]</f>
        <v>3.1505841641669705E-5</v>
      </c>
    </row>
    <row r="24" spans="1:6">
      <c r="A24" t="s">
        <v>1166</v>
      </c>
      <c r="B24" t="s">
        <v>1167</v>
      </c>
      <c r="C24" s="158">
        <v>4051212</v>
      </c>
      <c r="D24">
        <v>123.3</v>
      </c>
      <c r="E24" s="158">
        <v>33800</v>
      </c>
      <c r="F24" s="63">
        <f>Länder_Europas[[#This Row],[Fläche in km²]]/Länder_Europas[[#Totals],[Fläche in km²]]</f>
        <v>3.369928631292519E-3</v>
      </c>
    </row>
    <row r="25" spans="1:6">
      <c r="A25" t="s">
        <v>1168</v>
      </c>
      <c r="B25" t="s">
        <v>1169</v>
      </c>
      <c r="C25" s="158">
        <v>38695</v>
      </c>
      <c r="D25">
        <v>25969.8</v>
      </c>
      <c r="E25" s="158">
        <v>2</v>
      </c>
      <c r="F25" s="63">
        <f>Länder_Europas[[#This Row],[Fläche in km²]]/Länder_Europas[[#Totals],[Fläche in km²]]</f>
        <v>1.9940406102322597E-7</v>
      </c>
    </row>
    <row r="26" spans="1:6">
      <c r="A26" t="s">
        <v>1170</v>
      </c>
      <c r="B26" t="s">
        <v>1171</v>
      </c>
      <c r="C26" s="158">
        <v>628960</v>
      </c>
      <c r="D26">
        <v>46.8</v>
      </c>
      <c r="E26" s="158">
        <v>13812</v>
      </c>
      <c r="F26" s="63">
        <f>Länder_Europas[[#This Row],[Fläche in km²]]/Länder_Europas[[#Totals],[Fläche in km²]]</f>
        <v>1.3770844454263987E-3</v>
      </c>
    </row>
    <row r="27" spans="1:6">
      <c r="A27" t="s">
        <v>1172</v>
      </c>
      <c r="B27" t="s">
        <v>1173</v>
      </c>
      <c r="C27" s="158">
        <v>17035938</v>
      </c>
      <c r="D27">
        <v>505.2</v>
      </c>
      <c r="E27" s="158">
        <v>41526</v>
      </c>
      <c r="F27" s="63">
        <f>Länder_Europas[[#This Row],[Fläche in km²]]/Länder_Europas[[#Totals],[Fläche in km²]]</f>
        <v>4.1402265190252415E-3</v>
      </c>
    </row>
    <row r="28" spans="1:6">
      <c r="A28" t="s">
        <v>1174</v>
      </c>
      <c r="B28" t="s">
        <v>1175</v>
      </c>
      <c r="C28" s="158">
        <v>2083160</v>
      </c>
      <c r="D28">
        <v>82.6</v>
      </c>
      <c r="E28" s="158">
        <v>25713</v>
      </c>
      <c r="F28" s="63">
        <f>Länder_Europas[[#This Row],[Fläche in km²]]/Länder_Europas[[#Totals],[Fläche in km²]]</f>
        <v>2.5636383105451049E-3</v>
      </c>
    </row>
    <row r="29" spans="1:6">
      <c r="A29" t="s">
        <v>1176</v>
      </c>
      <c r="B29" t="s">
        <v>1177</v>
      </c>
      <c r="C29" s="158">
        <v>5305383</v>
      </c>
      <c r="D29">
        <v>14.5</v>
      </c>
      <c r="E29" s="158">
        <v>323759</v>
      </c>
      <c r="F29" s="63">
        <f>Länder_Europas[[#This Row],[Fläche in km²]]/Länder_Europas[[#Totals],[Fläche in km²]]</f>
        <v>3.2279429696409311E-2</v>
      </c>
    </row>
    <row r="30" spans="1:6">
      <c r="A30" t="s">
        <v>1178</v>
      </c>
      <c r="B30" t="s">
        <v>1179</v>
      </c>
      <c r="C30" s="158">
        <v>8823054</v>
      </c>
      <c r="D30">
        <v>106</v>
      </c>
      <c r="E30" s="158">
        <v>83879</v>
      </c>
      <c r="F30" s="63">
        <f>Länder_Europas[[#This Row],[Fläche in km²]]/Länder_Europas[[#Totals],[Fläche in km²]]</f>
        <v>8.3629066172835869E-3</v>
      </c>
    </row>
    <row r="31" spans="1:6">
      <c r="A31" t="s">
        <v>1180</v>
      </c>
      <c r="B31" t="s">
        <v>1181</v>
      </c>
      <c r="C31" s="158">
        <v>38170712</v>
      </c>
      <c r="D31">
        <v>124.6</v>
      </c>
      <c r="E31" s="158">
        <v>312685</v>
      </c>
      <c r="F31" s="63">
        <f>Länder_Europas[[#This Row],[Fläche in km²]]/Länder_Europas[[#Totals],[Fläche in km²]]</f>
        <v>3.117532941052371E-2</v>
      </c>
    </row>
    <row r="32" spans="1:6">
      <c r="A32" t="s">
        <v>1182</v>
      </c>
      <c r="B32" t="s">
        <v>1183</v>
      </c>
      <c r="C32" s="158">
        <v>10329506</v>
      </c>
      <c r="D32">
        <v>112.8</v>
      </c>
      <c r="E32" s="158">
        <v>92345</v>
      </c>
      <c r="F32" s="63">
        <f>Länder_Europas[[#This Row],[Fläche in km²]]/Länder_Europas[[#Totals],[Fläche in km²]]</f>
        <v>9.2069840075949018E-3</v>
      </c>
    </row>
    <row r="33" spans="1:6">
      <c r="A33" t="s">
        <v>1184</v>
      </c>
      <c r="B33" t="s">
        <v>1185</v>
      </c>
      <c r="C33" s="158">
        <v>19679306</v>
      </c>
      <c r="D33">
        <v>85.5</v>
      </c>
      <c r="E33" s="158">
        <v>238391</v>
      </c>
      <c r="F33" s="63">
        <f>Länder_Europas[[#This Row],[Fläche in km²]]/Länder_Europas[[#Totals],[Fläche in km²]]</f>
        <v>2.3768066755693932E-2</v>
      </c>
    </row>
    <row r="34" spans="1:6">
      <c r="A34" t="s">
        <v>1186</v>
      </c>
      <c r="B34" t="s">
        <v>1187</v>
      </c>
      <c r="C34" s="158">
        <v>104000000</v>
      </c>
      <c r="D34">
        <v>26.3</v>
      </c>
      <c r="E34" s="158">
        <v>3955800</v>
      </c>
      <c r="F34" s="63">
        <f>Länder_Europas[[#This Row],[Fläche in km²]]/Länder_Europas[[#Totals],[Fläche in km²]]</f>
        <v>0.39440129229783866</v>
      </c>
    </row>
    <row r="35" spans="1:6">
      <c r="A35" t="s">
        <v>1188</v>
      </c>
      <c r="B35" t="s">
        <v>1188</v>
      </c>
      <c r="C35" s="158">
        <v>33400</v>
      </c>
      <c r="D35">
        <v>556.70000000000005</v>
      </c>
      <c r="E35" s="158">
        <v>61</v>
      </c>
      <c r="F35" s="63">
        <f>Länder_Europas[[#This Row],[Fläche in km²]]/Länder_Europas[[#Totals],[Fläche in km²]]</f>
        <v>6.081823861208393E-6</v>
      </c>
    </row>
    <row r="36" spans="1:6">
      <c r="A36" t="s">
        <v>1189</v>
      </c>
      <c r="B36" t="s">
        <v>1190</v>
      </c>
      <c r="C36" s="158">
        <v>9910701</v>
      </c>
      <c r="D36">
        <v>24.2</v>
      </c>
      <c r="E36" s="158">
        <v>449964</v>
      </c>
      <c r="F36" s="63">
        <f>Länder_Europas[[#This Row],[Fläche in km²]]/Länder_Europas[[#Totals],[Fläche in km²]]</f>
        <v>4.4862324457127428E-2</v>
      </c>
    </row>
    <row r="37" spans="1:6">
      <c r="A37" t="s">
        <v>1191</v>
      </c>
      <c r="B37" t="s">
        <v>1192</v>
      </c>
      <c r="C37" s="158">
        <v>8476005</v>
      </c>
      <c r="D37">
        <v>214.5</v>
      </c>
      <c r="E37" s="158">
        <v>41285</v>
      </c>
      <c r="F37" s="63">
        <f>Länder_Europas[[#This Row],[Fläche in km²]]/Länder_Europas[[#Totals],[Fläche in km²]]</f>
        <v>4.1161983296719423E-3</v>
      </c>
    </row>
    <row r="38" spans="1:6">
      <c r="A38" t="s">
        <v>1193</v>
      </c>
      <c r="B38" t="s">
        <v>1194</v>
      </c>
      <c r="C38" s="158">
        <v>7058322</v>
      </c>
      <c r="D38">
        <v>91.1</v>
      </c>
      <c r="E38" s="158">
        <v>88361</v>
      </c>
      <c r="F38" s="63">
        <f>Länder_Europas[[#This Row],[Fläche in km²]]/Länder_Europas[[#Totals],[Fläche in km²]]</f>
        <v>8.8097711180366352E-3</v>
      </c>
    </row>
    <row r="39" spans="1:6">
      <c r="A39" t="s">
        <v>1195</v>
      </c>
      <c r="B39" t="s">
        <v>1196</v>
      </c>
      <c r="C39" s="158">
        <v>5447662</v>
      </c>
      <c r="D39">
        <v>113.3</v>
      </c>
      <c r="E39" s="158">
        <v>49034</v>
      </c>
      <c r="F39" s="63">
        <f>Länder_Europas[[#This Row],[Fläche in km²]]/Länder_Europas[[#Totals],[Fläche in km²]]</f>
        <v>4.8887893641064318E-3</v>
      </c>
    </row>
    <row r="40" spans="1:6">
      <c r="A40" t="s">
        <v>1197</v>
      </c>
      <c r="B40" t="s">
        <v>1198</v>
      </c>
      <c r="C40" s="158">
        <v>2079976</v>
      </c>
      <c r="D40">
        <v>103.3</v>
      </c>
      <c r="E40" s="158">
        <v>20253</v>
      </c>
      <c r="F40" s="63">
        <f>Länder_Europas[[#This Row],[Fläche in km²]]/Länder_Europas[[#Totals],[Fläche in km²]]</f>
        <v>2.019265223951698E-3</v>
      </c>
    </row>
    <row r="41" spans="1:6">
      <c r="A41" t="s">
        <v>1199</v>
      </c>
      <c r="B41" t="s">
        <v>1200</v>
      </c>
      <c r="C41" s="158">
        <v>46354321</v>
      </c>
      <c r="D41">
        <v>92.9</v>
      </c>
      <c r="E41" s="158">
        <v>504645</v>
      </c>
      <c r="F41" s="63">
        <f>Länder_Europas[[#This Row],[Fläche in km²]]/Länder_Europas[[#Totals],[Fläche in km²]]</f>
        <v>5.0314131187532939E-2</v>
      </c>
    </row>
    <row r="42" spans="1:6">
      <c r="A42" t="s">
        <v>1201</v>
      </c>
      <c r="B42" t="s">
        <v>1202</v>
      </c>
      <c r="C42" s="158">
        <v>10618303</v>
      </c>
      <c r="D42">
        <v>137.5</v>
      </c>
      <c r="E42" s="158">
        <v>78866</v>
      </c>
      <c r="F42" s="63">
        <f>Länder_Europas[[#This Row],[Fläche in km²]]/Länder_Europas[[#Totals],[Fläche in km²]]</f>
        <v>7.8631003383288697E-3</v>
      </c>
    </row>
    <row r="43" spans="1:6">
      <c r="A43" t="s">
        <v>1203</v>
      </c>
      <c r="B43" t="s">
        <v>1204</v>
      </c>
      <c r="C43" s="158">
        <v>9799745</v>
      </c>
      <c r="D43">
        <v>419.1</v>
      </c>
      <c r="E43" s="158">
        <v>23384</v>
      </c>
      <c r="F43" s="63">
        <f>Länder_Europas[[#This Row],[Fläche in km²]]/Länder_Europas[[#Totals],[Fläche in km²]]</f>
        <v>2.3314322814835583E-3</v>
      </c>
    </row>
    <row r="44" spans="1:6">
      <c r="A44" t="s">
        <v>1205</v>
      </c>
      <c r="B44" t="s">
        <v>1206</v>
      </c>
      <c r="C44" s="158">
        <v>44222947</v>
      </c>
      <c r="D44">
        <v>76.3</v>
      </c>
      <c r="E44" s="158">
        <v>603700</v>
      </c>
      <c r="F44" s="63">
        <f>Länder_Europas[[#This Row],[Fläche in km²]]/Länder_Europas[[#Totals],[Fläche in km²]]</f>
        <v>6.0190115819860765E-2</v>
      </c>
    </row>
    <row r="45" spans="1:6">
      <c r="A45" t="s">
        <v>1207</v>
      </c>
      <c r="B45" t="s">
        <v>1208</v>
      </c>
      <c r="C45" s="158">
        <v>9721559</v>
      </c>
      <c r="D45">
        <v>107.4</v>
      </c>
      <c r="E45" s="158">
        <v>93030</v>
      </c>
      <c r="F45" s="63">
        <f>Länder_Europas[[#This Row],[Fläche in km²]]/Länder_Europas[[#Totals],[Fläche in km²]]</f>
        <v>9.2752798984953571E-3</v>
      </c>
    </row>
    <row r="46" spans="1:6">
      <c r="A46" t="s">
        <v>1209</v>
      </c>
      <c r="B46" t="s">
        <v>1169</v>
      </c>
      <c r="C46" s="158">
        <v>792</v>
      </c>
      <c r="D46">
        <v>1800</v>
      </c>
      <c r="E46" s="158">
        <v>0</v>
      </c>
      <c r="F46" s="63">
        <f>Länder_Europas[[#This Row],[Fläche in km²]]/Länder_Europas[[#Totals],[Fläche in km²]]</f>
        <v>0</v>
      </c>
    </row>
    <row r="47" spans="1:6">
      <c r="A47" t="s">
        <v>1210</v>
      </c>
      <c r="B47" t="s">
        <v>1211</v>
      </c>
      <c r="C47" s="158">
        <v>66181585</v>
      </c>
      <c r="D47">
        <v>273.60000000000002</v>
      </c>
      <c r="E47" s="158">
        <v>242910</v>
      </c>
      <c r="F47" s="63">
        <f>Länder_Europas[[#This Row],[Fläche in km²]]/Länder_Europas[[#Totals],[Fläche in km²]]</f>
        <v>2.4218620231575911E-2</v>
      </c>
    </row>
    <row r="48" spans="1:6">
      <c r="A48" t="s">
        <v>1212</v>
      </c>
      <c r="B48" t="s">
        <v>1213</v>
      </c>
      <c r="C48" s="158">
        <v>9468338</v>
      </c>
      <c r="D48">
        <v>46.7</v>
      </c>
      <c r="E48" s="158">
        <v>207595</v>
      </c>
      <c r="F48" s="63">
        <f>Länder_Europas[[#This Row],[Fläche in km²]]/Länder_Europas[[#Totals],[Fläche in km²]]</f>
        <v>2.0697643024058299E-2</v>
      </c>
    </row>
    <row r="49" spans="1:6">
      <c r="A49" t="s">
        <v>1214</v>
      </c>
      <c r="D49"/>
      <c r="E49" s="158">
        <f>SUBTOTAL(109,Länder_Europas[Fläche in km²])</f>
        <v>10029886</v>
      </c>
      <c r="F49">
        <f>SUBTOTAL(103,Länder_Europas[Fläche in %])</f>
        <v>47</v>
      </c>
    </row>
  </sheetData>
  <pageMargins left="0.7" right="0.7" top="0.78740157499999996" bottom="0.78740157499999996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37571-6A28-4EE5-B3C2-607AC6769288}">
  <sheetPr codeName="Tabelle3"/>
  <dimension ref="C1:G6"/>
  <sheetViews>
    <sheetView workbookViewId="0">
      <selection activeCell="G5" sqref="G5"/>
    </sheetView>
  </sheetViews>
  <sheetFormatPr baseColWidth="10" defaultRowHeight="14.25"/>
  <cols>
    <col min="3" max="3" width="23.625" bestFit="1" customWidth="1"/>
  </cols>
  <sheetData>
    <row r="1" spans="3:7">
      <c r="E1" t="s">
        <v>1215</v>
      </c>
      <c r="G1" t="s">
        <v>181</v>
      </c>
    </row>
    <row r="2" spans="3:7">
      <c r="C2" s="3">
        <v>1.23456789012345E+19</v>
      </c>
      <c r="E2" s="159">
        <v>0.85416666666666663</v>
      </c>
      <c r="G2" t="s">
        <v>1218</v>
      </c>
    </row>
    <row r="3" spans="3:7">
      <c r="C3" s="5">
        <v>0.123456789012345</v>
      </c>
      <c r="E3" s="160">
        <v>8.3645833333333339</v>
      </c>
      <c r="G3" s="161">
        <v>1828</v>
      </c>
    </row>
    <row r="4" spans="3:7">
      <c r="C4" s="4">
        <v>1234567890.12345</v>
      </c>
      <c r="E4" s="160">
        <v>83.34375</v>
      </c>
      <c r="G4" s="161">
        <f ca="1">TODAY()</f>
        <v>45665</v>
      </c>
    </row>
    <row r="5" spans="3:7">
      <c r="E5" t="s">
        <v>1216</v>
      </c>
      <c r="G5" s="161">
        <v>2958101</v>
      </c>
    </row>
    <row r="6" spans="3:7">
      <c r="E6" t="s">
        <v>1217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25B0-8294-4A9D-8500-7AC828F65A26}">
  <sheetPr codeName="Tabelle4"/>
  <dimension ref="C2:C3"/>
  <sheetViews>
    <sheetView zoomScale="130" zoomScaleNormal="130" workbookViewId="0">
      <selection activeCell="C3" sqref="C3"/>
    </sheetView>
  </sheetViews>
  <sheetFormatPr baseColWidth="10" defaultRowHeight="14.25"/>
  <cols>
    <col min="1" max="1" width="60.375" customWidth="1"/>
    <col min="3" max="3" width="19.625" customWidth="1"/>
  </cols>
  <sheetData>
    <row r="2" spans="3:3">
      <c r="C2">
        <v>12345678901234</v>
      </c>
    </row>
    <row r="3" spans="3:3">
      <c r="C3" s="3">
        <v>12345678901234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75783-6518-40E1-8847-0C4F578010C0}">
  <dimension ref="A1:O30"/>
  <sheetViews>
    <sheetView zoomScale="130" zoomScaleNormal="130" workbookViewId="0">
      <selection activeCell="B2" sqref="B2"/>
    </sheetView>
  </sheetViews>
  <sheetFormatPr baseColWidth="10" defaultColWidth="11" defaultRowHeight="14.25"/>
  <cols>
    <col min="2" max="2" width="16.75" customWidth="1"/>
    <col min="3" max="3" width="5.25" customWidth="1"/>
    <col min="4" max="4" width="15.5" customWidth="1"/>
    <col min="5" max="7" width="5.5" customWidth="1"/>
    <col min="8" max="8" width="14.875" bestFit="1" customWidth="1"/>
    <col min="10" max="10" width="15.375" bestFit="1" customWidth="1"/>
    <col min="11" max="12" width="5.75" customWidth="1"/>
    <col min="13" max="13" width="14.875" bestFit="1" customWidth="1"/>
    <col min="15" max="15" width="15.375" bestFit="1" customWidth="1"/>
  </cols>
  <sheetData>
    <row r="1" spans="1:15" ht="18">
      <c r="B1" s="12" t="s">
        <v>0</v>
      </c>
      <c r="D1" s="12" t="s">
        <v>1</v>
      </c>
      <c r="H1" s="12" t="s">
        <v>0</v>
      </c>
      <c r="J1" s="12" t="s">
        <v>1</v>
      </c>
      <c r="M1" s="12" t="s">
        <v>0</v>
      </c>
      <c r="O1" s="12" t="s">
        <v>1</v>
      </c>
    </row>
    <row r="2" spans="1:15" ht="15">
      <c r="A2" s="171" t="s">
        <v>1315</v>
      </c>
      <c r="B2" s="7">
        <v>1234.5678</v>
      </c>
      <c r="D2" s="6">
        <v>1234.5678</v>
      </c>
      <c r="G2" s="171" t="s">
        <v>1316</v>
      </c>
      <c r="H2" s="9">
        <v>-1234.5678</v>
      </c>
      <c r="J2" s="6">
        <v>-1234.5678</v>
      </c>
      <c r="L2" s="171" t="s">
        <v>1317</v>
      </c>
      <c r="M2" s="172">
        <v>-1234.5678</v>
      </c>
      <c r="N2" s="173"/>
      <c r="O2" s="174">
        <v>-1234.5678</v>
      </c>
    </row>
    <row r="3" spans="1:15">
      <c r="A3" s="175"/>
      <c r="B3" s="8">
        <v>1234.5678</v>
      </c>
      <c r="D3" s="176">
        <v>1234.5678</v>
      </c>
      <c r="G3" s="175"/>
      <c r="H3" s="177">
        <v>-1234.5678</v>
      </c>
      <c r="J3" s="178">
        <v>-1234.5678</v>
      </c>
      <c r="M3" s="179">
        <v>-1234.5678</v>
      </c>
      <c r="N3" s="173"/>
      <c r="O3" s="180">
        <v>-1234.5678</v>
      </c>
    </row>
    <row r="4" spans="1:15">
      <c r="A4" s="175"/>
      <c r="B4" s="181">
        <v>1234.5678</v>
      </c>
      <c r="D4" s="182">
        <v>1234.5678</v>
      </c>
      <c r="G4" s="175"/>
      <c r="H4" s="183">
        <v>-1234.5678</v>
      </c>
      <c r="J4" s="184">
        <v>-1234.5678</v>
      </c>
      <c r="M4" s="185">
        <v>-1234.5678</v>
      </c>
      <c r="N4" s="173"/>
      <c r="O4" s="186">
        <v>-1234.5678</v>
      </c>
    </row>
    <row r="5" spans="1:15">
      <c r="A5" s="175"/>
      <c r="B5" s="187">
        <v>1234.5678</v>
      </c>
      <c r="D5" s="188">
        <v>1234.5678</v>
      </c>
      <c r="G5" s="175"/>
      <c r="H5" s="189">
        <v>-1234.5678</v>
      </c>
      <c r="J5" s="190">
        <v>-1234.5678</v>
      </c>
      <c r="M5" s="191">
        <v>-1234.5678</v>
      </c>
      <c r="N5" s="173"/>
      <c r="O5" s="192">
        <v>-1234.5678</v>
      </c>
    </row>
    <row r="6" spans="1:15">
      <c r="A6" s="175"/>
      <c r="B6" s="193">
        <v>1234.5678</v>
      </c>
      <c r="D6" s="194">
        <v>1234.5678</v>
      </c>
      <c r="G6" s="175"/>
      <c r="H6" s="195">
        <v>-1234.5678</v>
      </c>
      <c r="J6" s="196">
        <v>-1234.5678</v>
      </c>
      <c r="M6" s="197">
        <v>-1234.5678</v>
      </c>
      <c r="N6" s="173"/>
      <c r="O6" s="198">
        <v>-1234.5678</v>
      </c>
    </row>
    <row r="7" spans="1:15">
      <c r="A7" s="175"/>
      <c r="B7" s="199">
        <v>1234.5678</v>
      </c>
      <c r="D7" s="200">
        <v>1234.5678</v>
      </c>
      <c r="G7" s="175"/>
      <c r="H7" s="201">
        <v>-1234.5678</v>
      </c>
      <c r="J7" s="176">
        <v>-1234.5678</v>
      </c>
      <c r="M7" s="202">
        <v>-1234.5678</v>
      </c>
      <c r="N7" s="173"/>
      <c r="O7" s="203">
        <v>-1234.5678</v>
      </c>
    </row>
    <row r="8" spans="1:15">
      <c r="A8" s="175"/>
      <c r="B8" s="204">
        <v>1234.5678</v>
      </c>
      <c r="D8" s="205">
        <v>1234.5678</v>
      </c>
      <c r="G8" s="175"/>
      <c r="H8" s="206">
        <v>-1234.5678</v>
      </c>
      <c r="J8" s="182">
        <v>-1234.5678</v>
      </c>
      <c r="M8" s="207">
        <v>-1234.5678</v>
      </c>
      <c r="N8" s="173"/>
      <c r="O8" s="208">
        <v>-1234.5678</v>
      </c>
    </row>
    <row r="9" spans="1:15" ht="15">
      <c r="A9" s="171" t="s">
        <v>1318</v>
      </c>
      <c r="B9" s="209">
        <v>1234.5678</v>
      </c>
      <c r="D9" s="178">
        <v>1234.5678</v>
      </c>
      <c r="G9" s="175"/>
      <c r="H9" s="210">
        <v>-1234.5678</v>
      </c>
      <c r="J9" s="188">
        <v>-1234.5678</v>
      </c>
      <c r="M9" s="211">
        <v>-1234.5678</v>
      </c>
      <c r="N9" s="173"/>
      <c r="O9" s="212">
        <v>-1234.5678</v>
      </c>
    </row>
    <row r="10" spans="1:15">
      <c r="A10" s="175"/>
      <c r="B10" s="213">
        <v>1234.5678</v>
      </c>
      <c r="D10" s="184">
        <v>1234.5678</v>
      </c>
      <c r="G10" s="175"/>
      <c r="H10" s="214">
        <v>-1234.5678</v>
      </c>
      <c r="J10" s="194">
        <v>-1234.5678</v>
      </c>
      <c r="M10" s="215">
        <v>-1234.5678</v>
      </c>
      <c r="N10" s="173"/>
      <c r="O10" s="216">
        <v>-1234.5678</v>
      </c>
    </row>
    <row r="11" spans="1:15">
      <c r="A11" s="175"/>
      <c r="B11" s="217">
        <v>1234.5678</v>
      </c>
      <c r="D11" s="190">
        <v>1234.5678</v>
      </c>
      <c r="G11" s="175"/>
      <c r="H11" s="218">
        <v>-1234.5678</v>
      </c>
      <c r="J11" s="200">
        <v>-1234.5678</v>
      </c>
      <c r="M11" s="219">
        <v>-1234.5678</v>
      </c>
      <c r="N11" s="173"/>
      <c r="O11" s="220">
        <v>-1234.5678</v>
      </c>
    </row>
    <row r="12" spans="1:15">
      <c r="A12" s="175"/>
      <c r="B12" s="221">
        <v>1234.5678</v>
      </c>
      <c r="D12" s="196">
        <v>1234.5678</v>
      </c>
      <c r="G12" s="175"/>
      <c r="H12" s="222">
        <v>-1234.5678</v>
      </c>
      <c r="J12" s="205">
        <v>-1234.5678</v>
      </c>
      <c r="M12" s="223">
        <v>-1234.5678</v>
      </c>
      <c r="N12" s="173"/>
      <c r="O12" s="224">
        <v>-1234.5678</v>
      </c>
    </row>
    <row r="13" spans="1:15" ht="15">
      <c r="A13" s="171" t="s">
        <v>1319</v>
      </c>
      <c r="B13" s="7">
        <v>0</v>
      </c>
      <c r="D13" s="225">
        <v>0</v>
      </c>
      <c r="G13" s="171" t="s">
        <v>1320</v>
      </c>
      <c r="H13" s="10">
        <v>1234.5678</v>
      </c>
      <c r="I13" s="226"/>
      <c r="J13" s="11">
        <v>1234.5678</v>
      </c>
      <c r="M13" s="10"/>
      <c r="N13" s="226"/>
      <c r="O13" s="11"/>
    </row>
    <row r="14" spans="1:15" ht="15">
      <c r="A14" s="171"/>
      <c r="B14" s="8">
        <v>0</v>
      </c>
      <c r="D14" s="176">
        <v>0</v>
      </c>
      <c r="G14" s="175"/>
      <c r="H14" s="227">
        <v>1234.5678</v>
      </c>
      <c r="I14" s="226"/>
      <c r="J14" s="228">
        <v>1234.5678</v>
      </c>
      <c r="M14" s="227"/>
      <c r="N14" s="226"/>
      <c r="O14" s="228"/>
    </row>
    <row r="15" spans="1:15" ht="15">
      <c r="A15" s="171"/>
      <c r="B15" s="181">
        <v>0</v>
      </c>
      <c r="D15" s="182">
        <v>0</v>
      </c>
      <c r="G15" s="175"/>
      <c r="H15" s="229">
        <v>1234.5678</v>
      </c>
      <c r="I15" s="226"/>
      <c r="J15" s="230">
        <v>1234.5678</v>
      </c>
      <c r="M15" s="229"/>
      <c r="N15" s="226"/>
      <c r="O15" s="230"/>
    </row>
    <row r="16" spans="1:15" ht="15">
      <c r="A16" s="171"/>
      <c r="B16" s="187">
        <v>0</v>
      </c>
      <c r="D16" s="188">
        <v>0</v>
      </c>
      <c r="G16" s="175"/>
      <c r="H16" s="231">
        <v>1234.5678</v>
      </c>
      <c r="I16" s="226"/>
      <c r="J16" s="232">
        <v>1234.5678</v>
      </c>
      <c r="M16" s="231"/>
      <c r="N16" s="226"/>
      <c r="O16" s="232"/>
    </row>
    <row r="17" spans="1:15" ht="15">
      <c r="A17" s="171"/>
      <c r="B17" s="193">
        <v>0</v>
      </c>
      <c r="D17" s="194">
        <v>0</v>
      </c>
      <c r="G17" s="175"/>
      <c r="H17" s="233">
        <v>1234.5678</v>
      </c>
      <c r="I17" s="226"/>
      <c r="J17" s="234">
        <v>1234.5678</v>
      </c>
      <c r="M17" s="233"/>
      <c r="N17" s="226"/>
      <c r="O17" s="234"/>
    </row>
    <row r="18" spans="1:15" ht="15">
      <c r="A18" s="171" t="s">
        <v>1321</v>
      </c>
      <c r="B18" s="199">
        <v>0</v>
      </c>
      <c r="D18" s="200">
        <v>0</v>
      </c>
      <c r="G18" s="175"/>
      <c r="H18" s="235">
        <v>1234.5678</v>
      </c>
      <c r="I18" s="226"/>
      <c r="J18" s="236">
        <v>1234.5678</v>
      </c>
      <c r="M18" s="235"/>
      <c r="N18" s="226"/>
      <c r="O18" s="236"/>
    </row>
    <row r="19" spans="1:15" ht="15">
      <c r="A19" s="237"/>
      <c r="B19" s="209">
        <v>0</v>
      </c>
      <c r="D19" s="178">
        <v>0</v>
      </c>
      <c r="H19" s="238">
        <v>1234.5678</v>
      </c>
      <c r="I19" s="226"/>
      <c r="J19" s="239">
        <v>1234.5678</v>
      </c>
      <c r="M19" s="238"/>
      <c r="N19" s="226"/>
      <c r="O19" s="239"/>
    </row>
    <row r="20" spans="1:15" ht="15">
      <c r="A20" s="237"/>
      <c r="B20" s="213">
        <v>0</v>
      </c>
      <c r="D20" s="184">
        <v>0</v>
      </c>
      <c r="H20" s="240">
        <v>1234.5678</v>
      </c>
      <c r="I20" s="226"/>
      <c r="J20" s="241">
        <v>1234.5678</v>
      </c>
      <c r="M20" s="240"/>
      <c r="N20" s="226"/>
      <c r="O20" s="241"/>
    </row>
    <row r="21" spans="1:15">
      <c r="B21" s="217">
        <v>0</v>
      </c>
      <c r="D21" s="190">
        <v>0</v>
      </c>
      <c r="H21" s="242">
        <v>1234.5678</v>
      </c>
      <c r="I21" s="226"/>
      <c r="J21" s="243">
        <v>1234.5678</v>
      </c>
      <c r="M21" s="242"/>
      <c r="N21" s="226"/>
      <c r="O21" s="243"/>
    </row>
    <row r="22" spans="1:15" ht="15">
      <c r="A22" s="237"/>
      <c r="B22" s="221">
        <v>0</v>
      </c>
      <c r="D22" s="196">
        <v>0</v>
      </c>
      <c r="H22" s="244">
        <v>1234.5678</v>
      </c>
      <c r="I22" s="226"/>
      <c r="J22" s="245">
        <v>1234.5678</v>
      </c>
      <c r="M22" s="244"/>
      <c r="N22" s="226"/>
      <c r="O22" s="245"/>
    </row>
    <row r="23" spans="1:15">
      <c r="B23" s="9"/>
      <c r="D23" s="6"/>
      <c r="H23" s="246">
        <v>1234.5678</v>
      </c>
      <c r="I23" s="226"/>
      <c r="J23" s="247">
        <v>1234.5678</v>
      </c>
      <c r="M23" s="246"/>
      <c r="N23" s="226"/>
      <c r="O23" s="247"/>
    </row>
    <row r="24" spans="1:15">
      <c r="B24" s="9"/>
      <c r="D24" s="6"/>
      <c r="H24" s="246"/>
      <c r="I24" s="226"/>
      <c r="J24" s="247"/>
      <c r="M24" s="246"/>
      <c r="N24" s="226"/>
      <c r="O24" s="247"/>
    </row>
    <row r="25" spans="1:15">
      <c r="H25" s="6"/>
    </row>
    <row r="26" spans="1:15" ht="12.2" customHeight="1">
      <c r="A26" s="8" t="s">
        <v>1322</v>
      </c>
      <c r="B26" s="8" t="s">
        <v>1323</v>
      </c>
      <c r="J26" s="6" t="s">
        <v>1323</v>
      </c>
    </row>
    <row r="27" spans="1:15">
      <c r="M27" t="s">
        <v>2</v>
      </c>
    </row>
    <row r="28" spans="1:15" ht="15">
      <c r="A28" s="171" t="s">
        <v>1324</v>
      </c>
      <c r="B28" s="8" t="str">
        <f>REPT("X",M28)</f>
        <v>XXXXXXXXXXXXXXXXXXXXXXXXXXXXXXXXXXXXXXXXXXXXXXXXXXXXXXXXXXXXXXXXXXXXXXXXXXXXXXXXXXXXXXXXXXXXXXXXXXXXXXXXXXXXXXXXXXXXXXXXXXXXXXXXXXXXXXXXXXXXXXXXXXXXXXXXXXXXXXXXXXXXXXXXXXXXXXXXXXXXXXXXXXXXXXXXXXXXXXXXXXXXXXXXXXXXXXXXXXXXXXXXXXXXXXXXXXXXXXXXXXXXXXXXXXXXXXXXXXXX</v>
      </c>
      <c r="J28" s="6" t="str">
        <f>REPT("X",M28)</f>
        <v>XXXXXXXXXXXXXXXXXXXXXXXXXXXXXXXXXXXXXXXXXXXXXXXXXXXXXXXXXXXXXXXXXXXXXXXXXXXXXXXXXXXXXXXXXXXXXXXXXXXXXXXXXXXXXXXXXXXXXXXXXXXXXXXXXXXXXXXXXXXXXXXXXXXXXXXXXXXXXXXXXXXXXXXXXXXXXXXXXXXXXXXXXXXXXXXXXXXXXXXXXXXXXXXXXXXXXXXXXXXXXXXXXXXXXXXXXXXXXXXXXXXXXXXXXXXXXXXXXXXX</v>
      </c>
      <c r="M28">
        <v>260</v>
      </c>
    </row>
    <row r="30" spans="1:15">
      <c r="D30" s="162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AE29-AF17-48E4-82B0-2178AE7244AA}">
  <sheetPr codeName="Tabelle6"/>
  <dimension ref="A1:I10"/>
  <sheetViews>
    <sheetView zoomScale="120" zoomScaleNormal="120" workbookViewId="0">
      <selection activeCell="E2" sqref="E2"/>
    </sheetView>
  </sheetViews>
  <sheetFormatPr baseColWidth="10" defaultRowHeight="14.25"/>
  <cols>
    <col min="1" max="1" width="17.875" customWidth="1"/>
    <col min="2" max="2" width="18" customWidth="1"/>
    <col min="3" max="3" width="28.625" customWidth="1"/>
    <col min="5" max="5" width="20.875" customWidth="1"/>
    <col min="8" max="8" width="21.625" bestFit="1" customWidth="1"/>
  </cols>
  <sheetData>
    <row r="1" spans="1:9">
      <c r="A1" t="s">
        <v>30</v>
      </c>
      <c r="B1" t="s">
        <v>31</v>
      </c>
      <c r="C1" t="s">
        <v>32</v>
      </c>
      <c r="D1" t="s">
        <v>33</v>
      </c>
      <c r="E1" t="s">
        <v>34</v>
      </c>
      <c r="H1" t="s">
        <v>1220</v>
      </c>
      <c r="I1" t="s">
        <v>1219</v>
      </c>
    </row>
    <row r="2" spans="1:9">
      <c r="A2" t="s">
        <v>3</v>
      </c>
      <c r="B2" t="s">
        <v>12</v>
      </c>
      <c r="C2" t="s">
        <v>21</v>
      </c>
      <c r="D2" s="13">
        <v>167671</v>
      </c>
      <c r="E2" s="170">
        <v>74177546</v>
      </c>
      <c r="H2">
        <v>10</v>
      </c>
      <c r="I2">
        <f>CONVERT(H2,H1,I1)</f>
        <v>25.4</v>
      </c>
    </row>
    <row r="3" spans="1:9">
      <c r="A3" t="s">
        <v>4</v>
      </c>
      <c r="B3" t="s">
        <v>13</v>
      </c>
      <c r="C3" t="s">
        <v>22</v>
      </c>
      <c r="D3" s="13">
        <v>761176</v>
      </c>
      <c r="E3" s="170">
        <v>98997939</v>
      </c>
    </row>
    <row r="4" spans="1:9">
      <c r="A4" t="s">
        <v>5</v>
      </c>
      <c r="B4" t="s">
        <v>14</v>
      </c>
      <c r="C4" t="s">
        <v>23</v>
      </c>
      <c r="D4" s="13">
        <v>716167</v>
      </c>
      <c r="E4" s="170">
        <v>94206301</v>
      </c>
    </row>
    <row r="5" spans="1:9">
      <c r="A5" t="s">
        <v>6</v>
      </c>
      <c r="B5" t="s">
        <v>15</v>
      </c>
      <c r="C5" t="s">
        <v>24</v>
      </c>
      <c r="D5" s="13">
        <v>617716</v>
      </c>
      <c r="E5" s="170">
        <v>74544576</v>
      </c>
    </row>
    <row r="6" spans="1:9">
      <c r="A6" t="s">
        <v>7</v>
      </c>
      <c r="B6" t="s">
        <v>16</v>
      </c>
      <c r="C6" t="s">
        <v>25</v>
      </c>
      <c r="D6" s="13">
        <v>176167</v>
      </c>
      <c r="E6" s="170">
        <v>39541619</v>
      </c>
      <c r="H6" s="163">
        <v>1400000</v>
      </c>
    </row>
    <row r="7" spans="1:9">
      <c r="A7" t="s">
        <v>8</v>
      </c>
      <c r="B7" t="s">
        <v>17</v>
      </c>
      <c r="C7" t="s">
        <v>26</v>
      </c>
      <c r="D7" s="13">
        <v>671761</v>
      </c>
      <c r="E7" s="170">
        <v>10420687</v>
      </c>
    </row>
    <row r="8" spans="1:9">
      <c r="A8" t="s">
        <v>9</v>
      </c>
      <c r="B8" t="s">
        <v>18</v>
      </c>
      <c r="C8" t="s">
        <v>27</v>
      </c>
      <c r="D8" s="13">
        <v>176671</v>
      </c>
      <c r="E8" s="170">
        <v>28775996</v>
      </c>
    </row>
    <row r="9" spans="1:9">
      <c r="A9" t="s">
        <v>10</v>
      </c>
      <c r="B9" t="s">
        <v>19</v>
      </c>
      <c r="C9" t="s">
        <v>28</v>
      </c>
      <c r="D9" s="13">
        <v>117671</v>
      </c>
      <c r="E9" s="170">
        <v>98420691</v>
      </c>
    </row>
    <row r="10" spans="1:9">
      <c r="A10" t="s">
        <v>11</v>
      </c>
      <c r="B10" t="s">
        <v>20</v>
      </c>
      <c r="C10" t="s">
        <v>29</v>
      </c>
      <c r="D10" s="13">
        <v>671761</v>
      </c>
      <c r="E10" s="170">
        <v>82600334</v>
      </c>
    </row>
  </sheetData>
  <phoneticPr fontId="6" type="noConversion"/>
  <pageMargins left="0.7" right="0.7" top="0.78740157499999996" bottom="0.78740157499999996" header="0.3" footer="0.3"/>
  <pageSetup paperSize="9" orientation="portrait" horizontalDpi="1200" verticalDpi="1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75152-BD84-4395-AD0B-2A0C3DDE8AC2}">
  <sheetPr codeName="Tabelle2"/>
  <dimension ref="A1:BG306"/>
  <sheetViews>
    <sheetView topLeftCell="U7" zoomScale="75" zoomScaleNormal="75" workbookViewId="0">
      <selection activeCell="AE15" sqref="AE15"/>
    </sheetView>
  </sheetViews>
  <sheetFormatPr baseColWidth="10" defaultColWidth="10" defaultRowHeight="12.75"/>
  <cols>
    <col min="1" max="1" width="8.5" style="21" customWidth="1"/>
    <col min="2" max="2" width="0.5" style="21" customWidth="1"/>
    <col min="3" max="3" width="2.625" style="21" customWidth="1"/>
    <col min="4" max="4" width="15.625" style="21" customWidth="1"/>
    <col min="5" max="24" width="11.125" style="21" customWidth="1"/>
    <col min="25" max="16384" width="10" style="21"/>
  </cols>
  <sheetData>
    <row r="1" spans="1:59" s="15" customFormat="1" ht="16.5" customHeight="1">
      <c r="A1" s="253" t="s">
        <v>35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4" t="s">
        <v>35</v>
      </c>
      <c r="O1" s="254"/>
      <c r="P1" s="254"/>
      <c r="Q1" s="254"/>
      <c r="R1" s="254"/>
      <c r="S1" s="254"/>
      <c r="T1" s="254"/>
      <c r="U1" s="254"/>
      <c r="V1" s="254"/>
      <c r="W1" s="254"/>
      <c r="X1" s="14"/>
    </row>
    <row r="2" spans="1:59" s="15" customFormat="1" ht="16.5" customHeight="1">
      <c r="A2" s="253" t="s">
        <v>36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4" t="s">
        <v>37</v>
      </c>
      <c r="O2" s="254"/>
      <c r="P2" s="254"/>
      <c r="Q2" s="254"/>
      <c r="R2" s="254"/>
      <c r="S2" s="254"/>
      <c r="T2" s="254"/>
      <c r="U2" s="254"/>
      <c r="V2" s="254"/>
      <c r="W2" s="254"/>
      <c r="X2" s="14"/>
    </row>
    <row r="3" spans="1:59" s="15" customFormat="1" ht="16.5" customHeight="1">
      <c r="A3" s="253" t="s">
        <v>38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4" t="s">
        <v>38</v>
      </c>
      <c r="O3" s="254"/>
      <c r="P3" s="254"/>
      <c r="Q3" s="254"/>
      <c r="R3" s="254"/>
      <c r="S3" s="254"/>
      <c r="T3" s="254"/>
      <c r="U3" s="254"/>
      <c r="V3" s="254"/>
      <c r="W3" s="254"/>
      <c r="X3" s="14"/>
    </row>
    <row r="4" spans="1:59" s="17" customFormat="1" ht="16.5" customHeight="1">
      <c r="A4" s="16"/>
      <c r="B4" s="16"/>
      <c r="C4" s="16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59" s="15" customFormat="1" ht="16.5" customHeight="1">
      <c r="A5" s="253" t="s">
        <v>39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4" t="s">
        <v>39</v>
      </c>
      <c r="O5" s="254"/>
      <c r="P5" s="254"/>
      <c r="Q5" s="254"/>
      <c r="R5" s="254"/>
      <c r="S5" s="254"/>
      <c r="T5" s="254"/>
      <c r="U5" s="254"/>
      <c r="V5" s="254"/>
      <c r="W5" s="254"/>
      <c r="X5" s="14"/>
    </row>
    <row r="6" spans="1:59" s="15" customFormat="1" ht="16.5" customHeight="1">
      <c r="A6" s="259" t="s">
        <v>40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60" t="s">
        <v>40</v>
      </c>
      <c r="O6" s="260"/>
      <c r="P6" s="260"/>
      <c r="Q6" s="260"/>
      <c r="R6" s="260"/>
      <c r="S6" s="260"/>
      <c r="T6" s="260"/>
      <c r="U6" s="260"/>
      <c r="V6" s="260"/>
      <c r="W6" s="260"/>
      <c r="X6" s="19"/>
    </row>
    <row r="7" spans="1:59" s="17" customFormat="1" ht="6.75" customHeight="1">
      <c r="A7" s="261"/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59" ht="16.5" customHeight="1">
      <c r="A8" s="261" t="s">
        <v>41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2" t="s">
        <v>41</v>
      </c>
      <c r="O8" s="262"/>
      <c r="P8" s="262"/>
      <c r="Q8" s="262"/>
      <c r="R8" s="262"/>
      <c r="S8" s="262"/>
      <c r="T8" s="262"/>
      <c r="U8" s="262"/>
      <c r="V8" s="262"/>
      <c r="W8" s="262"/>
      <c r="X8" s="20"/>
    </row>
    <row r="9" spans="1:59" ht="15.95" customHeight="1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59" ht="15">
      <c r="A10" s="23" t="s">
        <v>42</v>
      </c>
      <c r="B10" s="23"/>
      <c r="C10" s="24"/>
      <c r="D10" s="25"/>
      <c r="E10" s="255" t="s">
        <v>43</v>
      </c>
      <c r="F10" s="256"/>
      <c r="G10" s="256"/>
      <c r="H10" s="256"/>
      <c r="I10" s="256"/>
      <c r="J10" s="256"/>
      <c r="K10" s="256"/>
      <c r="L10" s="256"/>
      <c r="M10" s="256"/>
      <c r="N10" s="256" t="s">
        <v>44</v>
      </c>
      <c r="O10" s="256"/>
      <c r="P10" s="256"/>
      <c r="Q10" s="256"/>
      <c r="R10" s="256"/>
      <c r="S10" s="256"/>
      <c r="T10" s="256"/>
      <c r="U10" s="256"/>
      <c r="V10" s="256"/>
      <c r="W10" s="256"/>
      <c r="X10" s="256"/>
    </row>
    <row r="11" spans="1:59" ht="15">
      <c r="A11" s="23" t="s">
        <v>45</v>
      </c>
      <c r="B11" s="23"/>
      <c r="C11" s="26"/>
      <c r="D11" s="27" t="s">
        <v>46</v>
      </c>
      <c r="E11" s="257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</row>
    <row r="12" spans="1:59" ht="15">
      <c r="A12" s="28" t="s">
        <v>47</v>
      </c>
      <c r="B12" s="28"/>
      <c r="C12" s="29"/>
      <c r="D12" s="30"/>
      <c r="E12" s="31" t="s">
        <v>48</v>
      </c>
      <c r="F12" s="32" t="s">
        <v>49</v>
      </c>
      <c r="G12" s="33" t="s">
        <v>50</v>
      </c>
      <c r="H12" s="33" t="s">
        <v>51</v>
      </c>
      <c r="I12" s="33" t="s">
        <v>52</v>
      </c>
      <c r="J12" s="33" t="s">
        <v>53</v>
      </c>
      <c r="K12" s="32" t="s">
        <v>54</v>
      </c>
      <c r="L12" s="31" t="s">
        <v>55</v>
      </c>
      <c r="M12" s="34" t="s">
        <v>56</v>
      </c>
      <c r="N12" s="32" t="s">
        <v>57</v>
      </c>
      <c r="O12" s="32" t="s">
        <v>58</v>
      </c>
      <c r="P12" s="32" t="s">
        <v>59</v>
      </c>
      <c r="Q12" s="33" t="s">
        <v>60</v>
      </c>
      <c r="R12" s="33" t="s">
        <v>61</v>
      </c>
      <c r="S12" s="33" t="s">
        <v>62</v>
      </c>
      <c r="T12" s="33" t="s">
        <v>63</v>
      </c>
      <c r="U12" s="32" t="s">
        <v>64</v>
      </c>
      <c r="V12" s="33" t="s">
        <v>65</v>
      </c>
      <c r="W12" s="34" t="s">
        <v>66</v>
      </c>
      <c r="X12" s="34" t="s">
        <v>67</v>
      </c>
      <c r="AD12" s="21" t="str">
        <f>"Alterspyramide für das Jahr "&amp;AB13</f>
        <v>Alterspyramide für das Jahr 2024</v>
      </c>
    </row>
    <row r="13" spans="1:59" ht="24" customHeight="1">
      <c r="A13" s="35">
        <v>2009</v>
      </c>
      <c r="B13" s="35" t="s">
        <v>68</v>
      </c>
      <c r="C13" s="26" t="s">
        <v>69</v>
      </c>
      <c r="D13" s="36">
        <v>40070</v>
      </c>
      <c r="E13" s="36">
        <v>1745</v>
      </c>
      <c r="F13" s="36">
        <v>1870</v>
      </c>
      <c r="G13" s="36">
        <v>2035</v>
      </c>
      <c r="H13" s="36">
        <v>2211</v>
      </c>
      <c r="I13" s="36">
        <v>2513</v>
      </c>
      <c r="J13" s="36">
        <v>2521</v>
      </c>
      <c r="K13" s="36">
        <v>2393</v>
      </c>
      <c r="L13" s="36">
        <v>2659</v>
      </c>
      <c r="M13" s="36">
        <v>3511</v>
      </c>
      <c r="N13" s="36">
        <v>3579</v>
      </c>
      <c r="O13" s="36">
        <v>3056</v>
      </c>
      <c r="P13" s="36">
        <v>2684</v>
      </c>
      <c r="Q13" s="36">
        <v>2121</v>
      </c>
      <c r="R13" s="36">
        <v>2348</v>
      </c>
      <c r="S13" s="36">
        <v>2186</v>
      </c>
      <c r="T13" s="36">
        <v>1327</v>
      </c>
      <c r="U13" s="36">
        <v>845</v>
      </c>
      <c r="V13" s="36">
        <v>362</v>
      </c>
      <c r="W13" s="36">
        <v>80</v>
      </c>
      <c r="X13" s="36">
        <v>24</v>
      </c>
      <c r="Y13" s="37"/>
      <c r="Z13" s="37"/>
      <c r="AA13" s="37"/>
      <c r="AB13" s="37">
        <v>2024</v>
      </c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</row>
    <row r="14" spans="1:59" ht="15.95" customHeight="1">
      <c r="A14" s="35" t="s">
        <v>70</v>
      </c>
      <c r="B14" s="35" t="s">
        <v>68</v>
      </c>
      <c r="C14" s="26" t="s">
        <v>71</v>
      </c>
      <c r="D14" s="36">
        <v>41665</v>
      </c>
      <c r="E14" s="36">
        <v>1654</v>
      </c>
      <c r="F14" s="36">
        <v>1777</v>
      </c>
      <c r="G14" s="36">
        <v>1929</v>
      </c>
      <c r="H14" s="36">
        <v>2102</v>
      </c>
      <c r="I14" s="36">
        <v>2413</v>
      </c>
      <c r="J14" s="36">
        <v>2454</v>
      </c>
      <c r="K14" s="36">
        <v>2335</v>
      </c>
      <c r="L14" s="36">
        <v>2581</v>
      </c>
      <c r="M14" s="36">
        <v>3353</v>
      </c>
      <c r="N14" s="36">
        <v>3448</v>
      </c>
      <c r="O14" s="36">
        <v>3000</v>
      </c>
      <c r="P14" s="36">
        <v>2743</v>
      </c>
      <c r="Q14" s="36">
        <v>2191</v>
      </c>
      <c r="R14" s="36">
        <v>2537</v>
      </c>
      <c r="S14" s="36">
        <v>2553</v>
      </c>
      <c r="T14" s="36">
        <v>1773</v>
      </c>
      <c r="U14" s="36">
        <v>1468</v>
      </c>
      <c r="V14" s="36">
        <v>981</v>
      </c>
      <c r="W14" s="36">
        <v>264</v>
      </c>
      <c r="X14" s="36">
        <v>109</v>
      </c>
      <c r="Y14" s="37"/>
      <c r="Z14" s="37"/>
      <c r="AA14" s="37"/>
      <c r="AB14" s="37"/>
      <c r="AC14" s="37"/>
      <c r="AD14" s="37"/>
      <c r="AE14" s="31" t="s">
        <v>48</v>
      </c>
      <c r="AF14" s="32" t="s">
        <v>49</v>
      </c>
      <c r="AG14" s="33" t="s">
        <v>50</v>
      </c>
      <c r="AH14" s="33" t="s">
        <v>51</v>
      </c>
      <c r="AI14" s="33" t="s">
        <v>52</v>
      </c>
      <c r="AJ14" s="33" t="s">
        <v>53</v>
      </c>
      <c r="AK14" s="32" t="s">
        <v>54</v>
      </c>
      <c r="AL14" s="31" t="s">
        <v>55</v>
      </c>
      <c r="AM14" s="34" t="s">
        <v>56</v>
      </c>
      <c r="AN14" s="32" t="s">
        <v>57</v>
      </c>
      <c r="AO14" s="32" t="s">
        <v>58</v>
      </c>
      <c r="AP14" s="32" t="s">
        <v>59</v>
      </c>
      <c r="AQ14" s="33" t="s">
        <v>60</v>
      </c>
      <c r="AR14" s="33" t="s">
        <v>61</v>
      </c>
      <c r="AS14" s="33" t="s">
        <v>62</v>
      </c>
      <c r="AT14" s="33" t="s">
        <v>63</v>
      </c>
      <c r="AU14" s="32" t="s">
        <v>64</v>
      </c>
      <c r="AV14" s="33" t="s">
        <v>65</v>
      </c>
      <c r="AW14" s="34" t="s">
        <v>66</v>
      </c>
      <c r="AX14" s="34" t="s">
        <v>67</v>
      </c>
      <c r="AY14" s="37"/>
      <c r="AZ14" s="37"/>
      <c r="BA14" s="37"/>
      <c r="BB14" s="37"/>
      <c r="BC14" s="37"/>
      <c r="BD14" s="37"/>
      <c r="BE14" s="37"/>
      <c r="BF14" s="37"/>
      <c r="BG14" s="37"/>
    </row>
    <row r="15" spans="1:59" ht="15.95" customHeight="1">
      <c r="A15" s="35" t="s">
        <v>70</v>
      </c>
      <c r="B15" s="35" t="s">
        <v>68</v>
      </c>
      <c r="C15" s="26" t="s">
        <v>72</v>
      </c>
      <c r="D15" s="36">
        <v>81735</v>
      </c>
      <c r="E15" s="36">
        <v>3400</v>
      </c>
      <c r="F15" s="36">
        <v>3647</v>
      </c>
      <c r="G15" s="36">
        <v>3963</v>
      </c>
      <c r="H15" s="36">
        <v>4312</v>
      </c>
      <c r="I15" s="36">
        <v>4926</v>
      </c>
      <c r="J15" s="36">
        <v>4975</v>
      </c>
      <c r="K15" s="36">
        <v>4729</v>
      </c>
      <c r="L15" s="36">
        <v>5241</v>
      </c>
      <c r="M15" s="36">
        <v>6864</v>
      </c>
      <c r="N15" s="36">
        <v>7027</v>
      </c>
      <c r="O15" s="36">
        <v>6056</v>
      </c>
      <c r="P15" s="36">
        <v>5427</v>
      </c>
      <c r="Q15" s="36">
        <v>4312</v>
      </c>
      <c r="R15" s="36">
        <v>4885</v>
      </c>
      <c r="S15" s="36">
        <v>4739</v>
      </c>
      <c r="T15" s="36">
        <v>3100</v>
      </c>
      <c r="U15" s="36">
        <v>2313</v>
      </c>
      <c r="V15" s="36">
        <v>1343</v>
      </c>
      <c r="W15" s="36">
        <v>344</v>
      </c>
      <c r="X15" s="36">
        <v>133</v>
      </c>
      <c r="Y15" s="37"/>
      <c r="Z15" s="37"/>
      <c r="AA15" s="37"/>
      <c r="AB15" s="37"/>
      <c r="AC15" s="37"/>
      <c r="AD15" s="37" t="s">
        <v>69</v>
      </c>
      <c r="AE15" s="37">
        <f ca="1">OFFSET($A$12,$AB$16,COLUMN(A1)+3)</f>
        <v>1664</v>
      </c>
      <c r="AF15" s="37">
        <f t="shared" ref="AF15:AX15" ca="1" si="0">OFFSET($A$12,$AB$16,COLUMN(B1)+3)</f>
        <v>1709</v>
      </c>
      <c r="AG15" s="37">
        <f t="shared" ca="1" si="0"/>
        <v>1708</v>
      </c>
      <c r="AH15" s="37">
        <f t="shared" ca="1" si="0"/>
        <v>1772</v>
      </c>
      <c r="AI15" s="37">
        <f t="shared" ca="1" si="0"/>
        <v>1952</v>
      </c>
      <c r="AJ15" s="37">
        <f t="shared" ca="1" si="0"/>
        <v>2175</v>
      </c>
      <c r="AK15" s="37">
        <f t="shared" ca="1" si="0"/>
        <v>2358</v>
      </c>
      <c r="AL15" s="37">
        <f t="shared" ca="1" si="0"/>
        <v>2593</v>
      </c>
      <c r="AM15" s="37">
        <f t="shared" ca="1" si="0"/>
        <v>2530</v>
      </c>
      <c r="AN15" s="37">
        <f t="shared" ca="1" si="0"/>
        <v>2363</v>
      </c>
      <c r="AO15" s="37">
        <f t="shared" ca="1" si="0"/>
        <v>2583</v>
      </c>
      <c r="AP15" s="37">
        <f t="shared" ca="1" si="0"/>
        <v>3329</v>
      </c>
      <c r="AQ15" s="37">
        <f t="shared" ca="1" si="0"/>
        <v>3275</v>
      </c>
      <c r="AR15" s="37">
        <f t="shared" ca="1" si="0"/>
        <v>2658</v>
      </c>
      <c r="AS15" s="37">
        <f t="shared" ca="1" si="0"/>
        <v>2164</v>
      </c>
      <c r="AT15" s="37">
        <f t="shared" ca="1" si="0"/>
        <v>1512</v>
      </c>
      <c r="AU15" s="37">
        <f t="shared" ca="1" si="0"/>
        <v>1314</v>
      </c>
      <c r="AV15" s="37">
        <f t="shared" ca="1" si="0"/>
        <v>835</v>
      </c>
      <c r="AW15" s="37">
        <f t="shared" ca="1" si="0"/>
        <v>262</v>
      </c>
      <c r="AX15" s="37">
        <f t="shared" ca="1" si="0"/>
        <v>67</v>
      </c>
      <c r="AY15" s="37"/>
      <c r="AZ15" s="37"/>
      <c r="BA15" s="37"/>
      <c r="BB15" s="37"/>
      <c r="BC15" s="37"/>
      <c r="BD15" s="37"/>
      <c r="BE15" s="37"/>
      <c r="BF15" s="37"/>
      <c r="BG15" s="37"/>
    </row>
    <row r="16" spans="1:59" ht="24" customHeight="1">
      <c r="A16" s="35">
        <v>2010</v>
      </c>
      <c r="B16" s="35" t="s">
        <v>68</v>
      </c>
      <c r="C16" s="26" t="s">
        <v>69</v>
      </c>
      <c r="D16" s="36">
        <v>39987</v>
      </c>
      <c r="E16" s="36">
        <v>1731</v>
      </c>
      <c r="F16" s="36">
        <v>1829</v>
      </c>
      <c r="G16" s="36">
        <v>2029</v>
      </c>
      <c r="H16" s="36">
        <v>2115</v>
      </c>
      <c r="I16" s="36">
        <v>2530</v>
      </c>
      <c r="J16" s="36">
        <v>2497</v>
      </c>
      <c r="K16" s="36">
        <v>2439</v>
      </c>
      <c r="L16" s="36">
        <v>2507</v>
      </c>
      <c r="M16" s="36">
        <v>3378</v>
      </c>
      <c r="N16" s="36">
        <v>3620</v>
      </c>
      <c r="O16" s="36">
        <v>3147</v>
      </c>
      <c r="P16" s="36">
        <v>2708</v>
      </c>
      <c r="Q16" s="36">
        <v>2289</v>
      </c>
      <c r="R16" s="36">
        <v>2110</v>
      </c>
      <c r="S16" s="36">
        <v>2273</v>
      </c>
      <c r="T16" s="36">
        <v>1397</v>
      </c>
      <c r="U16" s="36">
        <v>887</v>
      </c>
      <c r="V16" s="36">
        <v>378</v>
      </c>
      <c r="W16" s="36">
        <v>98</v>
      </c>
      <c r="X16" s="36">
        <v>24</v>
      </c>
      <c r="Y16" s="37"/>
      <c r="Z16" s="37"/>
      <c r="AA16" s="37"/>
      <c r="AB16" s="37">
        <f>MATCH(AB13,A13:A168,0)</f>
        <v>46</v>
      </c>
      <c r="AC16" s="37"/>
      <c r="AD16" s="37" t="s">
        <v>71</v>
      </c>
      <c r="AE16" s="37">
        <f ca="1">-OFFSET($A$12,$AB$16+1,COLUMN(A1)+3)</f>
        <v>-1576</v>
      </c>
      <c r="AF16" s="37">
        <f t="shared" ref="AF16:AX16" ca="1" si="1">-OFFSET($A$12,$AB$16+1,COLUMN(B1)+3)</f>
        <v>-1618</v>
      </c>
      <c r="AG16" s="37">
        <f t="shared" ca="1" si="1"/>
        <v>-1617</v>
      </c>
      <c r="AH16" s="37">
        <f t="shared" ca="1" si="1"/>
        <v>-1687</v>
      </c>
      <c r="AI16" s="37">
        <f t="shared" ca="1" si="1"/>
        <v>-1887</v>
      </c>
      <c r="AJ16" s="37">
        <f t="shared" ca="1" si="1"/>
        <v>-2107</v>
      </c>
      <c r="AK16" s="37">
        <f t="shared" ca="1" si="1"/>
        <v>-2281</v>
      </c>
      <c r="AL16" s="37">
        <f t="shared" ca="1" si="1"/>
        <v>-2510</v>
      </c>
      <c r="AM16" s="37">
        <f t="shared" ca="1" si="1"/>
        <v>-2481</v>
      </c>
      <c r="AN16" s="37">
        <f t="shared" ca="1" si="1"/>
        <v>-2333</v>
      </c>
      <c r="AO16" s="37">
        <f t="shared" ca="1" si="1"/>
        <v>-2552</v>
      </c>
      <c r="AP16" s="37">
        <f t="shared" ca="1" si="1"/>
        <v>-3270</v>
      </c>
      <c r="AQ16" s="37">
        <f t="shared" ca="1" si="1"/>
        <v>-3300</v>
      </c>
      <c r="AR16" s="37">
        <f t="shared" ca="1" si="1"/>
        <v>-2802</v>
      </c>
      <c r="AS16" s="37">
        <f t="shared" ca="1" si="1"/>
        <v>-2470</v>
      </c>
      <c r="AT16" s="37">
        <f t="shared" ca="1" si="1"/>
        <v>-1847</v>
      </c>
      <c r="AU16" s="37">
        <f t="shared" ca="1" si="1"/>
        <v>-1829</v>
      </c>
      <c r="AV16" s="37">
        <f t="shared" ca="1" si="1"/>
        <v>-1364</v>
      </c>
      <c r="AW16" s="37">
        <f t="shared" ca="1" si="1"/>
        <v>-515</v>
      </c>
      <c r="AX16" s="37">
        <f t="shared" ca="1" si="1"/>
        <v>-172</v>
      </c>
      <c r="AY16" s="37"/>
      <c r="AZ16" s="37"/>
      <c r="BA16" s="37"/>
      <c r="BB16" s="37"/>
      <c r="BC16" s="37"/>
      <c r="BD16" s="37"/>
      <c r="BE16" s="37"/>
      <c r="BF16" s="37"/>
      <c r="BG16" s="37"/>
    </row>
    <row r="17" spans="1:59" ht="15.95" customHeight="1">
      <c r="A17" s="35" t="s">
        <v>70</v>
      </c>
      <c r="B17" s="35" t="s">
        <v>70</v>
      </c>
      <c r="C17" s="26" t="s">
        <v>71</v>
      </c>
      <c r="D17" s="36">
        <v>41557</v>
      </c>
      <c r="E17" s="36">
        <v>1639</v>
      </c>
      <c r="F17" s="36">
        <v>1735</v>
      </c>
      <c r="G17" s="36">
        <v>1926</v>
      </c>
      <c r="H17" s="36">
        <v>2013</v>
      </c>
      <c r="I17" s="36">
        <v>2426</v>
      </c>
      <c r="J17" s="36">
        <v>2429</v>
      </c>
      <c r="K17" s="36">
        <v>2386</v>
      </c>
      <c r="L17" s="36">
        <v>2444</v>
      </c>
      <c r="M17" s="36">
        <v>3239</v>
      </c>
      <c r="N17" s="36">
        <v>3476</v>
      </c>
      <c r="O17" s="36">
        <v>3085</v>
      </c>
      <c r="P17" s="36">
        <v>2759</v>
      </c>
      <c r="Q17" s="36">
        <v>2367</v>
      </c>
      <c r="R17" s="36">
        <v>2280</v>
      </c>
      <c r="S17" s="36">
        <v>2640</v>
      </c>
      <c r="T17" s="36">
        <v>1839</v>
      </c>
      <c r="U17" s="36">
        <v>1467</v>
      </c>
      <c r="V17" s="36">
        <v>983</v>
      </c>
      <c r="W17" s="36">
        <v>320</v>
      </c>
      <c r="X17" s="36">
        <v>103</v>
      </c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</row>
    <row r="18" spans="1:59" ht="15.95" customHeight="1">
      <c r="A18" s="35" t="s">
        <v>70</v>
      </c>
      <c r="B18" s="35" t="s">
        <v>70</v>
      </c>
      <c r="C18" s="26" t="s">
        <v>72</v>
      </c>
      <c r="D18" s="36">
        <v>81545</v>
      </c>
      <c r="E18" s="36">
        <v>3370</v>
      </c>
      <c r="F18" s="36">
        <v>3564</v>
      </c>
      <c r="G18" s="36">
        <v>3955</v>
      </c>
      <c r="H18" s="36">
        <v>4128</v>
      </c>
      <c r="I18" s="36">
        <v>4957</v>
      </c>
      <c r="J18" s="36">
        <v>4926</v>
      </c>
      <c r="K18" s="36">
        <v>4826</v>
      </c>
      <c r="L18" s="36">
        <v>4950</v>
      </c>
      <c r="M18" s="36">
        <v>6617</v>
      </c>
      <c r="N18" s="36">
        <v>7096</v>
      </c>
      <c r="O18" s="36">
        <v>6232</v>
      </c>
      <c r="P18" s="36">
        <v>5467</v>
      </c>
      <c r="Q18" s="36">
        <v>4657</v>
      </c>
      <c r="R18" s="36">
        <v>4390</v>
      </c>
      <c r="S18" s="36">
        <v>4914</v>
      </c>
      <c r="T18" s="36">
        <v>3237</v>
      </c>
      <c r="U18" s="36">
        <v>2355</v>
      </c>
      <c r="V18" s="36">
        <v>1361</v>
      </c>
      <c r="W18" s="36">
        <v>418</v>
      </c>
      <c r="X18" s="36">
        <v>127</v>
      </c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</row>
    <row r="19" spans="1:59" ht="24" customHeight="1">
      <c r="A19" s="35">
        <v>2011</v>
      </c>
      <c r="B19" s="35" t="s">
        <v>70</v>
      </c>
      <c r="C19" s="26" t="s">
        <v>69</v>
      </c>
      <c r="D19" s="36">
        <v>39915</v>
      </c>
      <c r="E19" s="36">
        <v>1721</v>
      </c>
      <c r="F19" s="36">
        <v>1798</v>
      </c>
      <c r="G19" s="36">
        <v>1996</v>
      </c>
      <c r="H19" s="36">
        <v>2079</v>
      </c>
      <c r="I19" s="36">
        <v>2491</v>
      </c>
      <c r="J19" s="36">
        <v>2497</v>
      </c>
      <c r="K19" s="36">
        <v>2473</v>
      </c>
      <c r="L19" s="36">
        <v>2396</v>
      </c>
      <c r="M19" s="36">
        <v>3225</v>
      </c>
      <c r="N19" s="36">
        <v>3635</v>
      </c>
      <c r="O19" s="36">
        <v>3240</v>
      </c>
      <c r="P19" s="36">
        <v>2755</v>
      </c>
      <c r="Q19" s="36">
        <v>2407</v>
      </c>
      <c r="R19" s="36">
        <v>1949</v>
      </c>
      <c r="S19" s="36">
        <v>2318</v>
      </c>
      <c r="T19" s="36">
        <v>1489</v>
      </c>
      <c r="U19" s="36">
        <v>910</v>
      </c>
      <c r="V19" s="36">
        <v>397</v>
      </c>
      <c r="W19" s="36">
        <v>117</v>
      </c>
      <c r="X19" s="36">
        <v>22</v>
      </c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</row>
    <row r="20" spans="1:59" ht="15.95" customHeight="1">
      <c r="A20" s="35" t="s">
        <v>70</v>
      </c>
      <c r="B20" s="35" t="s">
        <v>70</v>
      </c>
      <c r="C20" s="26" t="s">
        <v>71</v>
      </c>
      <c r="D20" s="36">
        <v>41459</v>
      </c>
      <c r="E20" s="36">
        <v>1631</v>
      </c>
      <c r="F20" s="36">
        <v>1704</v>
      </c>
      <c r="G20" s="36">
        <v>1895</v>
      </c>
      <c r="H20" s="36">
        <v>1979</v>
      </c>
      <c r="I20" s="36">
        <v>2387</v>
      </c>
      <c r="J20" s="36">
        <v>2423</v>
      </c>
      <c r="K20" s="36">
        <v>2422</v>
      </c>
      <c r="L20" s="36">
        <v>2344</v>
      </c>
      <c r="M20" s="36">
        <v>3104</v>
      </c>
      <c r="N20" s="36">
        <v>3485</v>
      </c>
      <c r="O20" s="36">
        <v>3175</v>
      </c>
      <c r="P20" s="36">
        <v>2794</v>
      </c>
      <c r="Q20" s="36">
        <v>2498</v>
      </c>
      <c r="R20" s="36">
        <v>2102</v>
      </c>
      <c r="S20" s="36">
        <v>2679</v>
      </c>
      <c r="T20" s="36">
        <v>1940</v>
      </c>
      <c r="U20" s="36">
        <v>1452</v>
      </c>
      <c r="V20" s="36">
        <v>975</v>
      </c>
      <c r="W20" s="36">
        <v>377</v>
      </c>
      <c r="X20" s="36">
        <v>94</v>
      </c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</row>
    <row r="21" spans="1:59" ht="15.95" customHeight="1">
      <c r="A21" s="35" t="s">
        <v>70</v>
      </c>
      <c r="B21" s="35" t="s">
        <v>70</v>
      </c>
      <c r="C21" s="26" t="s">
        <v>72</v>
      </c>
      <c r="D21" s="36">
        <v>81374</v>
      </c>
      <c r="E21" s="36">
        <v>3352</v>
      </c>
      <c r="F21" s="36">
        <v>3502</v>
      </c>
      <c r="G21" s="36">
        <v>3891</v>
      </c>
      <c r="H21" s="36">
        <v>4058</v>
      </c>
      <c r="I21" s="36">
        <v>4878</v>
      </c>
      <c r="J21" s="36">
        <v>4920</v>
      </c>
      <c r="K21" s="36">
        <v>4895</v>
      </c>
      <c r="L21" s="36">
        <v>4740</v>
      </c>
      <c r="M21" s="36">
        <v>6329</v>
      </c>
      <c r="N21" s="36">
        <v>7120</v>
      </c>
      <c r="O21" s="36">
        <v>6414</v>
      </c>
      <c r="P21" s="36">
        <v>5549</v>
      </c>
      <c r="Q21" s="36">
        <v>4905</v>
      </c>
      <c r="R21" s="36">
        <v>4050</v>
      </c>
      <c r="S21" s="36">
        <v>4996</v>
      </c>
      <c r="T21" s="36">
        <v>3429</v>
      </c>
      <c r="U21" s="36">
        <v>2363</v>
      </c>
      <c r="V21" s="36">
        <v>1372</v>
      </c>
      <c r="W21" s="36">
        <v>494</v>
      </c>
      <c r="X21" s="36">
        <v>116</v>
      </c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</row>
    <row r="22" spans="1:59" ht="24" customHeight="1">
      <c r="A22" s="35">
        <v>2012</v>
      </c>
      <c r="B22" s="35" t="s">
        <v>70</v>
      </c>
      <c r="C22" s="26" t="s">
        <v>69</v>
      </c>
      <c r="D22" s="36">
        <v>39846</v>
      </c>
      <c r="E22" s="36">
        <v>1706</v>
      </c>
      <c r="F22" s="36">
        <v>1781</v>
      </c>
      <c r="G22" s="36">
        <v>1947</v>
      </c>
      <c r="H22" s="36">
        <v>2067</v>
      </c>
      <c r="I22" s="36">
        <v>2427</v>
      </c>
      <c r="J22" s="36">
        <v>2504</v>
      </c>
      <c r="K22" s="36">
        <v>2506</v>
      </c>
      <c r="L22" s="36">
        <v>2351</v>
      </c>
      <c r="M22" s="36">
        <v>3039</v>
      </c>
      <c r="N22" s="36">
        <v>3619</v>
      </c>
      <c r="O22" s="36">
        <v>3331</v>
      </c>
      <c r="P22" s="36">
        <v>2808</v>
      </c>
      <c r="Q22" s="36">
        <v>2481</v>
      </c>
      <c r="R22" s="36">
        <v>1929</v>
      </c>
      <c r="S22" s="36">
        <v>2264</v>
      </c>
      <c r="T22" s="36">
        <v>1592</v>
      </c>
      <c r="U22" s="36">
        <v>920</v>
      </c>
      <c r="V22" s="36">
        <v>422</v>
      </c>
      <c r="W22" s="36">
        <v>132</v>
      </c>
      <c r="X22" s="36">
        <v>21</v>
      </c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</row>
    <row r="23" spans="1:59" ht="15.95" customHeight="1">
      <c r="A23" s="35" t="s">
        <v>70</v>
      </c>
      <c r="B23" s="35" t="s">
        <v>70</v>
      </c>
      <c r="C23" s="26" t="s">
        <v>71</v>
      </c>
      <c r="D23" s="36">
        <v>41366</v>
      </c>
      <c r="E23" s="36">
        <v>1617</v>
      </c>
      <c r="F23" s="36">
        <v>1688</v>
      </c>
      <c r="G23" s="36">
        <v>1849</v>
      </c>
      <c r="H23" s="36">
        <v>1968</v>
      </c>
      <c r="I23" s="36">
        <v>2329</v>
      </c>
      <c r="J23" s="36">
        <v>2424</v>
      </c>
      <c r="K23" s="36">
        <v>2452</v>
      </c>
      <c r="L23" s="36">
        <v>2304</v>
      </c>
      <c r="M23" s="36">
        <v>2935</v>
      </c>
      <c r="N23" s="36">
        <v>3470</v>
      </c>
      <c r="O23" s="36">
        <v>3259</v>
      </c>
      <c r="P23" s="36">
        <v>2832</v>
      </c>
      <c r="Q23" s="36">
        <v>2584</v>
      </c>
      <c r="R23" s="36">
        <v>2078</v>
      </c>
      <c r="S23" s="36">
        <v>2610</v>
      </c>
      <c r="T23" s="36">
        <v>2056</v>
      </c>
      <c r="U23" s="36">
        <v>1434</v>
      </c>
      <c r="V23" s="36">
        <v>971</v>
      </c>
      <c r="W23" s="36">
        <v>420</v>
      </c>
      <c r="X23" s="36">
        <v>85</v>
      </c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</row>
    <row r="24" spans="1:59" ht="15.95" customHeight="1">
      <c r="A24" s="35" t="s">
        <v>70</v>
      </c>
      <c r="B24" s="35" t="s">
        <v>70</v>
      </c>
      <c r="C24" s="26" t="s">
        <v>72</v>
      </c>
      <c r="D24" s="36">
        <v>81212</v>
      </c>
      <c r="E24" s="36">
        <v>3322</v>
      </c>
      <c r="F24" s="36">
        <v>3469</v>
      </c>
      <c r="G24" s="36">
        <v>3796</v>
      </c>
      <c r="H24" s="36">
        <v>4036</v>
      </c>
      <c r="I24" s="36">
        <v>4757</v>
      </c>
      <c r="J24" s="36">
        <v>4928</v>
      </c>
      <c r="K24" s="36">
        <v>4958</v>
      </c>
      <c r="L24" s="36">
        <v>4655</v>
      </c>
      <c r="M24" s="36">
        <v>5975</v>
      </c>
      <c r="N24" s="36">
        <v>7089</v>
      </c>
      <c r="O24" s="36">
        <v>6590</v>
      </c>
      <c r="P24" s="36">
        <v>5640</v>
      </c>
      <c r="Q24" s="36">
        <v>5065</v>
      </c>
      <c r="R24" s="36">
        <v>4007</v>
      </c>
      <c r="S24" s="36">
        <v>4873</v>
      </c>
      <c r="T24" s="36">
        <v>3648</v>
      </c>
      <c r="U24" s="36">
        <v>2354</v>
      </c>
      <c r="V24" s="36">
        <v>1393</v>
      </c>
      <c r="W24" s="36">
        <v>553</v>
      </c>
      <c r="X24" s="36">
        <v>106</v>
      </c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</row>
    <row r="25" spans="1:59" ht="24" customHeight="1">
      <c r="A25" s="35">
        <v>2013</v>
      </c>
      <c r="B25" s="35" t="s">
        <v>70</v>
      </c>
      <c r="C25" s="26" t="s">
        <v>69</v>
      </c>
      <c r="D25" s="36">
        <v>39783</v>
      </c>
      <c r="E25" s="36">
        <v>1695</v>
      </c>
      <c r="F25" s="36">
        <v>1768</v>
      </c>
      <c r="G25" s="36">
        <v>1906</v>
      </c>
      <c r="H25" s="36">
        <v>2053</v>
      </c>
      <c r="I25" s="36">
        <v>2345</v>
      </c>
      <c r="J25" s="36">
        <v>2536</v>
      </c>
      <c r="K25" s="36">
        <v>2522</v>
      </c>
      <c r="L25" s="36">
        <v>2359</v>
      </c>
      <c r="M25" s="36">
        <v>2824</v>
      </c>
      <c r="N25" s="36">
        <v>3562</v>
      </c>
      <c r="O25" s="36">
        <v>3433</v>
      </c>
      <c r="P25" s="36">
        <v>2877</v>
      </c>
      <c r="Q25" s="36">
        <v>2527</v>
      </c>
      <c r="R25" s="36">
        <v>1926</v>
      </c>
      <c r="S25" s="36">
        <v>2194</v>
      </c>
      <c r="T25" s="36">
        <v>1715</v>
      </c>
      <c r="U25" s="36">
        <v>916</v>
      </c>
      <c r="V25" s="36">
        <v>461</v>
      </c>
      <c r="W25" s="36">
        <v>142</v>
      </c>
      <c r="X25" s="36">
        <v>20</v>
      </c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</row>
    <row r="26" spans="1:59" ht="15.95" customHeight="1">
      <c r="A26" s="35" t="s">
        <v>70</v>
      </c>
      <c r="B26" s="35" t="s">
        <v>70</v>
      </c>
      <c r="C26" s="26" t="s">
        <v>71</v>
      </c>
      <c r="D26" s="36">
        <v>41278</v>
      </c>
      <c r="E26" s="36">
        <v>1605</v>
      </c>
      <c r="F26" s="36">
        <v>1677</v>
      </c>
      <c r="G26" s="36">
        <v>1810</v>
      </c>
      <c r="H26" s="36">
        <v>1956</v>
      </c>
      <c r="I26" s="36">
        <v>2253</v>
      </c>
      <c r="J26" s="36">
        <v>2450</v>
      </c>
      <c r="K26" s="36">
        <v>2467</v>
      </c>
      <c r="L26" s="36">
        <v>2313</v>
      </c>
      <c r="M26" s="36">
        <v>2742</v>
      </c>
      <c r="N26" s="36">
        <v>3419</v>
      </c>
      <c r="O26" s="36">
        <v>3352</v>
      </c>
      <c r="P26" s="36">
        <v>2883</v>
      </c>
      <c r="Q26" s="36">
        <v>2642</v>
      </c>
      <c r="R26" s="36">
        <v>2071</v>
      </c>
      <c r="S26" s="36">
        <v>2522</v>
      </c>
      <c r="T26" s="36">
        <v>2200</v>
      </c>
      <c r="U26" s="36">
        <v>1408</v>
      </c>
      <c r="V26" s="36">
        <v>979</v>
      </c>
      <c r="W26" s="36">
        <v>450</v>
      </c>
      <c r="X26" s="36">
        <v>81</v>
      </c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</row>
    <row r="27" spans="1:59" ht="15.95" customHeight="1">
      <c r="A27" s="35" t="s">
        <v>70</v>
      </c>
      <c r="B27" s="35" t="s">
        <v>70</v>
      </c>
      <c r="C27" s="26" t="s">
        <v>72</v>
      </c>
      <c r="D27" s="36">
        <v>81060</v>
      </c>
      <c r="E27" s="36">
        <v>3299</v>
      </c>
      <c r="F27" s="36">
        <v>3445</v>
      </c>
      <c r="G27" s="36">
        <v>3715</v>
      </c>
      <c r="H27" s="36">
        <v>4009</v>
      </c>
      <c r="I27" s="36">
        <v>4598</v>
      </c>
      <c r="J27" s="36">
        <v>4986</v>
      </c>
      <c r="K27" s="36">
        <v>4989</v>
      </c>
      <c r="L27" s="36">
        <v>4672</v>
      </c>
      <c r="M27" s="36">
        <v>5565</v>
      </c>
      <c r="N27" s="36">
        <v>6980</v>
      </c>
      <c r="O27" s="36">
        <v>6786</v>
      </c>
      <c r="P27" s="36">
        <v>5760</v>
      </c>
      <c r="Q27" s="36">
        <v>5170</v>
      </c>
      <c r="R27" s="36">
        <v>3997</v>
      </c>
      <c r="S27" s="36">
        <v>4716</v>
      </c>
      <c r="T27" s="36">
        <v>3915</v>
      </c>
      <c r="U27" s="36">
        <v>2324</v>
      </c>
      <c r="V27" s="36">
        <v>1440</v>
      </c>
      <c r="W27" s="36">
        <v>592</v>
      </c>
      <c r="X27" s="36">
        <v>101</v>
      </c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</row>
    <row r="28" spans="1:59" ht="24" customHeight="1">
      <c r="A28" s="35">
        <v>2014</v>
      </c>
      <c r="B28" s="35" t="s">
        <v>70</v>
      </c>
      <c r="C28" s="26" t="s">
        <v>69</v>
      </c>
      <c r="D28" s="36">
        <v>39725</v>
      </c>
      <c r="E28" s="36">
        <v>1693</v>
      </c>
      <c r="F28" s="36">
        <v>1747</v>
      </c>
      <c r="G28" s="36">
        <v>1872</v>
      </c>
      <c r="H28" s="36">
        <v>2047</v>
      </c>
      <c r="I28" s="36">
        <v>2265</v>
      </c>
      <c r="J28" s="36">
        <v>2560</v>
      </c>
      <c r="K28" s="36">
        <v>2530</v>
      </c>
      <c r="L28" s="36">
        <v>2382</v>
      </c>
      <c r="M28" s="36">
        <v>2636</v>
      </c>
      <c r="N28" s="36">
        <v>3469</v>
      </c>
      <c r="O28" s="36">
        <v>3509</v>
      </c>
      <c r="P28" s="36">
        <v>2961</v>
      </c>
      <c r="Q28" s="36">
        <v>2554</v>
      </c>
      <c r="R28" s="36">
        <v>1970</v>
      </c>
      <c r="S28" s="36">
        <v>2090</v>
      </c>
      <c r="T28" s="36">
        <v>1809</v>
      </c>
      <c r="U28" s="36">
        <v>963</v>
      </c>
      <c r="V28" s="36">
        <v>494</v>
      </c>
      <c r="W28" s="36">
        <v>149</v>
      </c>
      <c r="X28" s="36">
        <v>23</v>
      </c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</row>
    <row r="29" spans="1:59" ht="15.95" customHeight="1">
      <c r="A29" s="35" t="s">
        <v>70</v>
      </c>
      <c r="B29" s="35" t="s">
        <v>70</v>
      </c>
      <c r="C29" s="26" t="s">
        <v>71</v>
      </c>
      <c r="D29" s="36">
        <v>41195</v>
      </c>
      <c r="E29" s="36">
        <v>1604</v>
      </c>
      <c r="F29" s="36">
        <v>1656</v>
      </c>
      <c r="G29" s="36">
        <v>1779</v>
      </c>
      <c r="H29" s="36">
        <v>1950</v>
      </c>
      <c r="I29" s="36">
        <v>2177</v>
      </c>
      <c r="J29" s="36">
        <v>2470</v>
      </c>
      <c r="K29" s="36">
        <v>2469</v>
      </c>
      <c r="L29" s="36">
        <v>2335</v>
      </c>
      <c r="M29" s="36">
        <v>2573</v>
      </c>
      <c r="N29" s="36">
        <v>3336</v>
      </c>
      <c r="O29" s="36">
        <v>3416</v>
      </c>
      <c r="P29" s="36">
        <v>2953</v>
      </c>
      <c r="Q29" s="36">
        <v>2674</v>
      </c>
      <c r="R29" s="36">
        <v>2114</v>
      </c>
      <c r="S29" s="36">
        <v>2395</v>
      </c>
      <c r="T29" s="36">
        <v>2305</v>
      </c>
      <c r="U29" s="36">
        <v>1452</v>
      </c>
      <c r="V29" s="36">
        <v>985</v>
      </c>
      <c r="W29" s="36">
        <v>464</v>
      </c>
      <c r="X29" s="36">
        <v>89</v>
      </c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</row>
    <row r="30" spans="1:59" ht="15.95" customHeight="1">
      <c r="A30" s="35" t="s">
        <v>70</v>
      </c>
      <c r="B30" s="35" t="s">
        <v>70</v>
      </c>
      <c r="C30" s="26" t="s">
        <v>72</v>
      </c>
      <c r="D30" s="36">
        <v>80920</v>
      </c>
      <c r="E30" s="36">
        <v>3297</v>
      </c>
      <c r="F30" s="36">
        <v>3403</v>
      </c>
      <c r="G30" s="36">
        <v>3651</v>
      </c>
      <c r="H30" s="36">
        <v>3997</v>
      </c>
      <c r="I30" s="36">
        <v>4442</v>
      </c>
      <c r="J30" s="36">
        <v>5030</v>
      </c>
      <c r="K30" s="36">
        <v>5000</v>
      </c>
      <c r="L30" s="36">
        <v>4717</v>
      </c>
      <c r="M30" s="36">
        <v>5209</v>
      </c>
      <c r="N30" s="36">
        <v>6805</v>
      </c>
      <c r="O30" s="36">
        <v>6926</v>
      </c>
      <c r="P30" s="36">
        <v>5914</v>
      </c>
      <c r="Q30" s="36">
        <v>5228</v>
      </c>
      <c r="R30" s="36">
        <v>4084</v>
      </c>
      <c r="S30" s="36">
        <v>4484</v>
      </c>
      <c r="T30" s="36">
        <v>4114</v>
      </c>
      <c r="U30" s="36">
        <v>2415</v>
      </c>
      <c r="V30" s="36">
        <v>1479</v>
      </c>
      <c r="W30" s="36">
        <v>613</v>
      </c>
      <c r="X30" s="36">
        <v>112</v>
      </c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</row>
    <row r="31" spans="1:59" ht="24" customHeight="1">
      <c r="A31" s="35">
        <v>2015</v>
      </c>
      <c r="B31" s="35" t="s">
        <v>70</v>
      </c>
      <c r="C31" s="26" t="s">
        <v>69</v>
      </c>
      <c r="D31" s="36">
        <v>39661</v>
      </c>
      <c r="E31" s="36">
        <v>1694</v>
      </c>
      <c r="F31" s="36">
        <v>1734</v>
      </c>
      <c r="G31" s="36">
        <v>1832</v>
      </c>
      <c r="H31" s="36">
        <v>2044</v>
      </c>
      <c r="I31" s="36">
        <v>2174</v>
      </c>
      <c r="J31" s="36">
        <v>2586</v>
      </c>
      <c r="K31" s="36">
        <v>2515</v>
      </c>
      <c r="L31" s="36">
        <v>2435</v>
      </c>
      <c r="M31" s="36">
        <v>2491</v>
      </c>
      <c r="N31" s="36">
        <v>3343</v>
      </c>
      <c r="O31" s="36">
        <v>3554</v>
      </c>
      <c r="P31" s="36">
        <v>3053</v>
      </c>
      <c r="Q31" s="36">
        <v>2579</v>
      </c>
      <c r="R31" s="36">
        <v>2129</v>
      </c>
      <c r="S31" s="36">
        <v>1880</v>
      </c>
      <c r="T31" s="36">
        <v>1887</v>
      </c>
      <c r="U31" s="36">
        <v>1023</v>
      </c>
      <c r="V31" s="36">
        <v>522</v>
      </c>
      <c r="W31" s="36">
        <v>158</v>
      </c>
      <c r="X31" s="36">
        <v>29</v>
      </c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</row>
    <row r="32" spans="1:59" ht="15.95" customHeight="1">
      <c r="A32" s="35" t="s">
        <v>70</v>
      </c>
      <c r="B32" s="35" t="s">
        <v>70</v>
      </c>
      <c r="C32" s="26" t="s">
        <v>71</v>
      </c>
      <c r="D32" s="36">
        <v>41111</v>
      </c>
      <c r="E32" s="36">
        <v>1605</v>
      </c>
      <c r="F32" s="36">
        <v>1642</v>
      </c>
      <c r="G32" s="36">
        <v>1738</v>
      </c>
      <c r="H32" s="36">
        <v>1949</v>
      </c>
      <c r="I32" s="36">
        <v>2094</v>
      </c>
      <c r="J32" s="36">
        <v>2491</v>
      </c>
      <c r="K32" s="36">
        <v>2450</v>
      </c>
      <c r="L32" s="36">
        <v>2390</v>
      </c>
      <c r="M32" s="36">
        <v>2439</v>
      </c>
      <c r="N32" s="36">
        <v>3225</v>
      </c>
      <c r="O32" s="36">
        <v>3446</v>
      </c>
      <c r="P32" s="36">
        <v>3039</v>
      </c>
      <c r="Q32" s="36">
        <v>2692</v>
      </c>
      <c r="R32" s="36">
        <v>2285</v>
      </c>
      <c r="S32" s="36">
        <v>2154</v>
      </c>
      <c r="T32" s="36">
        <v>2389</v>
      </c>
      <c r="U32" s="36">
        <v>1516</v>
      </c>
      <c r="V32" s="36">
        <v>992</v>
      </c>
      <c r="W32" s="36">
        <v>469</v>
      </c>
      <c r="X32" s="36">
        <v>108</v>
      </c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</row>
    <row r="33" spans="1:59" ht="15.95" customHeight="1">
      <c r="A33" s="35" t="s">
        <v>70</v>
      </c>
      <c r="B33" s="35" t="s">
        <v>70</v>
      </c>
      <c r="C33" s="26" t="s">
        <v>72</v>
      </c>
      <c r="D33" s="36">
        <v>80772</v>
      </c>
      <c r="E33" s="36">
        <v>3299</v>
      </c>
      <c r="F33" s="36">
        <v>3376</v>
      </c>
      <c r="G33" s="36">
        <v>3571</v>
      </c>
      <c r="H33" s="36">
        <v>3993</v>
      </c>
      <c r="I33" s="36">
        <v>4268</v>
      </c>
      <c r="J33" s="36">
        <v>5077</v>
      </c>
      <c r="K33" s="36">
        <v>4965</v>
      </c>
      <c r="L33" s="36">
        <v>4824</v>
      </c>
      <c r="M33" s="36">
        <v>4929</v>
      </c>
      <c r="N33" s="36">
        <v>6568</v>
      </c>
      <c r="O33" s="36">
        <v>7000</v>
      </c>
      <c r="P33" s="36">
        <v>6092</v>
      </c>
      <c r="Q33" s="36">
        <v>5271</v>
      </c>
      <c r="R33" s="36">
        <v>4414</v>
      </c>
      <c r="S33" s="36">
        <v>4034</v>
      </c>
      <c r="T33" s="36">
        <v>4276</v>
      </c>
      <c r="U33" s="36">
        <v>2538</v>
      </c>
      <c r="V33" s="36">
        <v>1513</v>
      </c>
      <c r="W33" s="36">
        <v>627</v>
      </c>
      <c r="X33" s="36">
        <v>136</v>
      </c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</row>
    <row r="34" spans="1:59" ht="24" customHeight="1">
      <c r="A34" s="35">
        <v>2016</v>
      </c>
      <c r="B34" s="35" t="s">
        <v>70</v>
      </c>
      <c r="C34" s="26" t="s">
        <v>69</v>
      </c>
      <c r="D34" s="36">
        <v>39592</v>
      </c>
      <c r="E34" s="36">
        <v>1696</v>
      </c>
      <c r="F34" s="36">
        <v>1725</v>
      </c>
      <c r="G34" s="36">
        <v>1803</v>
      </c>
      <c r="H34" s="36">
        <v>2012</v>
      </c>
      <c r="I34" s="36">
        <v>2141</v>
      </c>
      <c r="J34" s="36">
        <v>2552</v>
      </c>
      <c r="K34" s="36">
        <v>2520</v>
      </c>
      <c r="L34" s="36">
        <v>2473</v>
      </c>
      <c r="M34" s="36">
        <v>2385</v>
      </c>
      <c r="N34" s="36">
        <v>3196</v>
      </c>
      <c r="O34" s="36">
        <v>3573</v>
      </c>
      <c r="P34" s="36">
        <v>3145</v>
      </c>
      <c r="Q34" s="36">
        <v>2627</v>
      </c>
      <c r="R34" s="36">
        <v>2240</v>
      </c>
      <c r="S34" s="36">
        <v>1741</v>
      </c>
      <c r="T34" s="36">
        <v>1928</v>
      </c>
      <c r="U34" s="36">
        <v>1096</v>
      </c>
      <c r="V34" s="36">
        <v>537</v>
      </c>
      <c r="W34" s="36">
        <v>168</v>
      </c>
      <c r="X34" s="36">
        <v>34</v>
      </c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</row>
    <row r="35" spans="1:59" ht="15.95" customHeight="1">
      <c r="A35" s="35" t="s">
        <v>70</v>
      </c>
      <c r="B35" s="35" t="s">
        <v>70</v>
      </c>
      <c r="C35" s="26" t="s">
        <v>71</v>
      </c>
      <c r="D35" s="36">
        <v>41025</v>
      </c>
      <c r="E35" s="36">
        <v>1607</v>
      </c>
      <c r="F35" s="36">
        <v>1635</v>
      </c>
      <c r="G35" s="36">
        <v>1709</v>
      </c>
      <c r="H35" s="36">
        <v>1919</v>
      </c>
      <c r="I35" s="36">
        <v>2063</v>
      </c>
      <c r="J35" s="36">
        <v>2456</v>
      </c>
      <c r="K35" s="36">
        <v>2448</v>
      </c>
      <c r="L35" s="36">
        <v>2429</v>
      </c>
      <c r="M35" s="36">
        <v>2342</v>
      </c>
      <c r="N35" s="36">
        <v>3092</v>
      </c>
      <c r="O35" s="36">
        <v>3457</v>
      </c>
      <c r="P35" s="36">
        <v>3129</v>
      </c>
      <c r="Q35" s="36">
        <v>2728</v>
      </c>
      <c r="R35" s="36">
        <v>2413</v>
      </c>
      <c r="S35" s="36">
        <v>1988</v>
      </c>
      <c r="T35" s="36">
        <v>2427</v>
      </c>
      <c r="U35" s="36">
        <v>1605</v>
      </c>
      <c r="V35" s="36">
        <v>986</v>
      </c>
      <c r="W35" s="36">
        <v>470</v>
      </c>
      <c r="X35" s="36">
        <v>124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</row>
    <row r="36" spans="1:59" ht="15.95" customHeight="1">
      <c r="A36" s="35" t="s">
        <v>70</v>
      </c>
      <c r="B36" s="35" t="s">
        <v>70</v>
      </c>
      <c r="C36" s="26" t="s">
        <v>72</v>
      </c>
      <c r="D36" s="36">
        <v>80616</v>
      </c>
      <c r="E36" s="36">
        <v>3303</v>
      </c>
      <c r="F36" s="36">
        <v>3360</v>
      </c>
      <c r="G36" s="36">
        <v>3511</v>
      </c>
      <c r="H36" s="36">
        <v>3931</v>
      </c>
      <c r="I36" s="36">
        <v>4204</v>
      </c>
      <c r="J36" s="36">
        <v>5008</v>
      </c>
      <c r="K36" s="36">
        <v>4968</v>
      </c>
      <c r="L36" s="36">
        <v>4901</v>
      </c>
      <c r="M36" s="36">
        <v>4727</v>
      </c>
      <c r="N36" s="36">
        <v>6288</v>
      </c>
      <c r="O36" s="36">
        <v>7029</v>
      </c>
      <c r="P36" s="36">
        <v>6274</v>
      </c>
      <c r="Q36" s="36">
        <v>5355</v>
      </c>
      <c r="R36" s="36">
        <v>4653</v>
      </c>
      <c r="S36" s="36">
        <v>3729</v>
      </c>
      <c r="T36" s="36">
        <v>4355</v>
      </c>
      <c r="U36" s="36">
        <v>2701</v>
      </c>
      <c r="V36" s="36">
        <v>1523</v>
      </c>
      <c r="W36" s="36">
        <v>638</v>
      </c>
      <c r="X36" s="36">
        <v>157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</row>
    <row r="37" spans="1:59" ht="24" customHeight="1">
      <c r="A37" s="35">
        <v>2017</v>
      </c>
      <c r="B37" s="35" t="s">
        <v>70</v>
      </c>
      <c r="C37" s="26" t="s">
        <v>69</v>
      </c>
      <c r="D37" s="36">
        <v>39517</v>
      </c>
      <c r="E37" s="36">
        <v>1699</v>
      </c>
      <c r="F37" s="36">
        <v>1711</v>
      </c>
      <c r="G37" s="36">
        <v>1787</v>
      </c>
      <c r="H37" s="36">
        <v>1964</v>
      </c>
      <c r="I37" s="36">
        <v>2131</v>
      </c>
      <c r="J37" s="36">
        <v>2492</v>
      </c>
      <c r="K37" s="36">
        <v>2531</v>
      </c>
      <c r="L37" s="36">
        <v>2509</v>
      </c>
      <c r="M37" s="36">
        <v>2343</v>
      </c>
      <c r="N37" s="36">
        <v>3014</v>
      </c>
      <c r="O37" s="36">
        <v>3559</v>
      </c>
      <c r="P37" s="36">
        <v>3236</v>
      </c>
      <c r="Q37" s="36">
        <v>2681</v>
      </c>
      <c r="R37" s="36">
        <v>2312</v>
      </c>
      <c r="S37" s="36">
        <v>1727</v>
      </c>
      <c r="T37" s="36">
        <v>1884</v>
      </c>
      <c r="U37" s="36">
        <v>1175</v>
      </c>
      <c r="V37" s="36">
        <v>544</v>
      </c>
      <c r="W37" s="36">
        <v>181</v>
      </c>
      <c r="X37" s="36">
        <v>37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</row>
    <row r="38" spans="1:59" ht="15.95" customHeight="1">
      <c r="A38" s="35" t="s">
        <v>70</v>
      </c>
      <c r="B38" s="35" t="s">
        <v>70</v>
      </c>
      <c r="C38" s="26" t="s">
        <v>71</v>
      </c>
      <c r="D38" s="36">
        <v>40936</v>
      </c>
      <c r="E38" s="36">
        <v>1609</v>
      </c>
      <c r="F38" s="36">
        <v>1622</v>
      </c>
      <c r="G38" s="36">
        <v>1694</v>
      </c>
      <c r="H38" s="36">
        <v>1874</v>
      </c>
      <c r="I38" s="36">
        <v>2053</v>
      </c>
      <c r="J38" s="36">
        <v>2402</v>
      </c>
      <c r="K38" s="36">
        <v>2452</v>
      </c>
      <c r="L38" s="36">
        <v>2461</v>
      </c>
      <c r="M38" s="36">
        <v>2304</v>
      </c>
      <c r="N38" s="36">
        <v>2926</v>
      </c>
      <c r="O38" s="36">
        <v>3443</v>
      </c>
      <c r="P38" s="36">
        <v>3213</v>
      </c>
      <c r="Q38" s="36">
        <v>2766</v>
      </c>
      <c r="R38" s="36">
        <v>2497</v>
      </c>
      <c r="S38" s="36">
        <v>1969</v>
      </c>
      <c r="T38" s="36">
        <v>2365</v>
      </c>
      <c r="U38" s="36">
        <v>1705</v>
      </c>
      <c r="V38" s="36">
        <v>977</v>
      </c>
      <c r="W38" s="36">
        <v>471</v>
      </c>
      <c r="X38" s="36">
        <v>134</v>
      </c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</row>
    <row r="39" spans="1:59" ht="15.95" customHeight="1">
      <c r="A39" s="35" t="s">
        <v>70</v>
      </c>
      <c r="B39" s="35" t="s">
        <v>70</v>
      </c>
      <c r="C39" s="26" t="s">
        <v>72</v>
      </c>
      <c r="D39" s="36">
        <v>80453</v>
      </c>
      <c r="E39" s="36">
        <v>3307</v>
      </c>
      <c r="F39" s="36">
        <v>3333</v>
      </c>
      <c r="G39" s="36">
        <v>3481</v>
      </c>
      <c r="H39" s="36">
        <v>3838</v>
      </c>
      <c r="I39" s="36">
        <v>4185</v>
      </c>
      <c r="J39" s="36">
        <v>4893</v>
      </c>
      <c r="K39" s="36">
        <v>4982</v>
      </c>
      <c r="L39" s="36">
        <v>4969</v>
      </c>
      <c r="M39" s="36">
        <v>4647</v>
      </c>
      <c r="N39" s="36">
        <v>5941</v>
      </c>
      <c r="O39" s="36">
        <v>7002</v>
      </c>
      <c r="P39" s="36">
        <v>6449</v>
      </c>
      <c r="Q39" s="36">
        <v>5447</v>
      </c>
      <c r="R39" s="36">
        <v>4810</v>
      </c>
      <c r="S39" s="36">
        <v>3696</v>
      </c>
      <c r="T39" s="36">
        <v>4249</v>
      </c>
      <c r="U39" s="36">
        <v>2880</v>
      </c>
      <c r="V39" s="36">
        <v>1521</v>
      </c>
      <c r="W39" s="36">
        <v>652</v>
      </c>
      <c r="X39" s="36">
        <v>171</v>
      </c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</row>
    <row r="40" spans="1:59" ht="24" customHeight="1">
      <c r="A40" s="35">
        <v>2018</v>
      </c>
      <c r="B40" s="35" t="s">
        <v>70</v>
      </c>
      <c r="C40" s="26" t="s">
        <v>69</v>
      </c>
      <c r="D40" s="36">
        <v>39436</v>
      </c>
      <c r="E40" s="36">
        <v>1700</v>
      </c>
      <c r="F40" s="36">
        <v>1701</v>
      </c>
      <c r="G40" s="36">
        <v>1775</v>
      </c>
      <c r="H40" s="36">
        <v>1923</v>
      </c>
      <c r="I40" s="36">
        <v>2118</v>
      </c>
      <c r="J40" s="36">
        <v>2411</v>
      </c>
      <c r="K40" s="36">
        <v>2565</v>
      </c>
      <c r="L40" s="36">
        <v>2527</v>
      </c>
      <c r="M40" s="36">
        <v>2353</v>
      </c>
      <c r="N40" s="36">
        <v>2803</v>
      </c>
      <c r="O40" s="36">
        <v>3505</v>
      </c>
      <c r="P40" s="36">
        <v>3338</v>
      </c>
      <c r="Q40" s="36">
        <v>2748</v>
      </c>
      <c r="R40" s="36">
        <v>2357</v>
      </c>
      <c r="S40" s="36">
        <v>1730</v>
      </c>
      <c r="T40" s="36">
        <v>1829</v>
      </c>
      <c r="U40" s="36">
        <v>1269</v>
      </c>
      <c r="V40" s="36">
        <v>545</v>
      </c>
      <c r="W40" s="36">
        <v>200</v>
      </c>
      <c r="X40" s="36">
        <v>40</v>
      </c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</row>
    <row r="41" spans="1:59" ht="15.95" customHeight="1">
      <c r="A41" s="35" t="s">
        <v>68</v>
      </c>
      <c r="B41" s="35" t="s">
        <v>70</v>
      </c>
      <c r="C41" s="26" t="s">
        <v>71</v>
      </c>
      <c r="D41" s="36">
        <v>40845</v>
      </c>
      <c r="E41" s="36">
        <v>1610</v>
      </c>
      <c r="F41" s="36">
        <v>1610</v>
      </c>
      <c r="G41" s="36">
        <v>1682</v>
      </c>
      <c r="H41" s="36">
        <v>1835</v>
      </c>
      <c r="I41" s="36">
        <v>2042</v>
      </c>
      <c r="J41" s="36">
        <v>2327</v>
      </c>
      <c r="K41" s="36">
        <v>2479</v>
      </c>
      <c r="L41" s="36">
        <v>2476</v>
      </c>
      <c r="M41" s="36">
        <v>2314</v>
      </c>
      <c r="N41" s="36">
        <v>2734</v>
      </c>
      <c r="O41" s="36">
        <v>3393</v>
      </c>
      <c r="P41" s="36">
        <v>3306</v>
      </c>
      <c r="Q41" s="36">
        <v>2818</v>
      </c>
      <c r="R41" s="36">
        <v>2556</v>
      </c>
      <c r="S41" s="36">
        <v>1965</v>
      </c>
      <c r="T41" s="36">
        <v>2288</v>
      </c>
      <c r="U41" s="36">
        <v>1828</v>
      </c>
      <c r="V41" s="36">
        <v>963</v>
      </c>
      <c r="W41" s="36">
        <v>479</v>
      </c>
      <c r="X41" s="36">
        <v>141</v>
      </c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</row>
    <row r="42" spans="1:59" ht="15.95" customHeight="1">
      <c r="A42" s="35" t="s">
        <v>68</v>
      </c>
      <c r="B42" s="35" t="s">
        <v>70</v>
      </c>
      <c r="C42" s="26" t="s">
        <v>72</v>
      </c>
      <c r="D42" s="36">
        <v>80282</v>
      </c>
      <c r="E42" s="36">
        <v>3310</v>
      </c>
      <c r="F42" s="36">
        <v>3311</v>
      </c>
      <c r="G42" s="36">
        <v>3457</v>
      </c>
      <c r="H42" s="36">
        <v>3759</v>
      </c>
      <c r="I42" s="36">
        <v>4159</v>
      </c>
      <c r="J42" s="36">
        <v>4738</v>
      </c>
      <c r="K42" s="36">
        <v>5044</v>
      </c>
      <c r="L42" s="36">
        <v>5003</v>
      </c>
      <c r="M42" s="36">
        <v>4667</v>
      </c>
      <c r="N42" s="36">
        <v>5537</v>
      </c>
      <c r="O42" s="36">
        <v>6898</v>
      </c>
      <c r="P42" s="36">
        <v>6644</v>
      </c>
      <c r="Q42" s="36">
        <v>5566</v>
      </c>
      <c r="R42" s="36">
        <v>4913</v>
      </c>
      <c r="S42" s="36">
        <v>3695</v>
      </c>
      <c r="T42" s="36">
        <v>4116</v>
      </c>
      <c r="U42" s="36">
        <v>3097</v>
      </c>
      <c r="V42" s="36">
        <v>1508</v>
      </c>
      <c r="W42" s="36">
        <v>679</v>
      </c>
      <c r="X42" s="36">
        <v>181</v>
      </c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</row>
    <row r="43" spans="1:59" ht="24" customHeight="1">
      <c r="A43" s="35">
        <v>2019</v>
      </c>
      <c r="B43" s="35" t="s">
        <v>70</v>
      </c>
      <c r="C43" s="26" t="s">
        <v>69</v>
      </c>
      <c r="D43" s="36">
        <v>39351</v>
      </c>
      <c r="E43" s="36">
        <v>1701</v>
      </c>
      <c r="F43" s="36">
        <v>1699</v>
      </c>
      <c r="G43" s="36">
        <v>1753</v>
      </c>
      <c r="H43" s="36">
        <v>1890</v>
      </c>
      <c r="I43" s="36">
        <v>2112</v>
      </c>
      <c r="J43" s="36">
        <v>2331</v>
      </c>
      <c r="K43" s="36">
        <v>2589</v>
      </c>
      <c r="L43" s="36">
        <v>2535</v>
      </c>
      <c r="M43" s="36">
        <v>2376</v>
      </c>
      <c r="N43" s="36">
        <v>2618</v>
      </c>
      <c r="O43" s="36">
        <v>3415</v>
      </c>
      <c r="P43" s="36">
        <v>3413</v>
      </c>
      <c r="Q43" s="36">
        <v>2831</v>
      </c>
      <c r="R43" s="36">
        <v>2385</v>
      </c>
      <c r="S43" s="36">
        <v>1775</v>
      </c>
      <c r="T43" s="36">
        <v>1746</v>
      </c>
      <c r="U43" s="36">
        <v>1345</v>
      </c>
      <c r="V43" s="36">
        <v>580</v>
      </c>
      <c r="W43" s="36">
        <v>215</v>
      </c>
      <c r="X43" s="36">
        <v>42</v>
      </c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</row>
    <row r="44" spans="1:59" ht="15.95" customHeight="1">
      <c r="A44" s="35" t="s">
        <v>68</v>
      </c>
      <c r="B44" s="35" t="s">
        <v>70</v>
      </c>
      <c r="C44" s="26" t="s">
        <v>71</v>
      </c>
      <c r="D44" s="36">
        <v>40752</v>
      </c>
      <c r="E44" s="36">
        <v>1611</v>
      </c>
      <c r="F44" s="36">
        <v>1609</v>
      </c>
      <c r="G44" s="36">
        <v>1661</v>
      </c>
      <c r="H44" s="36">
        <v>1805</v>
      </c>
      <c r="I44" s="36">
        <v>2036</v>
      </c>
      <c r="J44" s="36">
        <v>2251</v>
      </c>
      <c r="K44" s="36">
        <v>2499</v>
      </c>
      <c r="L44" s="36">
        <v>2479</v>
      </c>
      <c r="M44" s="36">
        <v>2336</v>
      </c>
      <c r="N44" s="36">
        <v>2567</v>
      </c>
      <c r="O44" s="36">
        <v>3312</v>
      </c>
      <c r="P44" s="36">
        <v>3370</v>
      </c>
      <c r="Q44" s="36">
        <v>2887</v>
      </c>
      <c r="R44" s="36">
        <v>2588</v>
      </c>
      <c r="S44" s="36">
        <v>2009</v>
      </c>
      <c r="T44" s="36">
        <v>2176</v>
      </c>
      <c r="U44" s="36">
        <v>1921</v>
      </c>
      <c r="V44" s="36">
        <v>1003</v>
      </c>
      <c r="W44" s="36">
        <v>485</v>
      </c>
      <c r="X44" s="36">
        <v>147</v>
      </c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</row>
    <row r="45" spans="1:59" ht="15.95" customHeight="1">
      <c r="A45" s="35" t="s">
        <v>68</v>
      </c>
      <c r="B45" s="35" t="s">
        <v>70</v>
      </c>
      <c r="C45" s="26" t="s">
        <v>72</v>
      </c>
      <c r="D45" s="36">
        <v>80102</v>
      </c>
      <c r="E45" s="36">
        <v>3311</v>
      </c>
      <c r="F45" s="36">
        <v>3309</v>
      </c>
      <c r="G45" s="36">
        <v>3415</v>
      </c>
      <c r="H45" s="36">
        <v>3694</v>
      </c>
      <c r="I45" s="36">
        <v>4148</v>
      </c>
      <c r="J45" s="36">
        <v>4583</v>
      </c>
      <c r="K45" s="36">
        <v>5088</v>
      </c>
      <c r="L45" s="36">
        <v>5014</v>
      </c>
      <c r="M45" s="36">
        <v>4711</v>
      </c>
      <c r="N45" s="36">
        <v>5185</v>
      </c>
      <c r="O45" s="36">
        <v>6727</v>
      </c>
      <c r="P45" s="36">
        <v>6783</v>
      </c>
      <c r="Q45" s="36">
        <v>5718</v>
      </c>
      <c r="R45" s="36">
        <v>4973</v>
      </c>
      <c r="S45" s="36">
        <v>3784</v>
      </c>
      <c r="T45" s="36">
        <v>3922</v>
      </c>
      <c r="U45" s="36">
        <v>3266</v>
      </c>
      <c r="V45" s="36">
        <v>1583</v>
      </c>
      <c r="W45" s="36">
        <v>701</v>
      </c>
      <c r="X45" s="36">
        <v>189</v>
      </c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</row>
    <row r="46" spans="1:59" ht="24" customHeight="1">
      <c r="A46" s="35">
        <v>2020</v>
      </c>
      <c r="B46" s="35" t="s">
        <v>70</v>
      </c>
      <c r="C46" s="26" t="s">
        <v>69</v>
      </c>
      <c r="D46" s="36">
        <v>39259</v>
      </c>
      <c r="E46" s="36">
        <v>1700</v>
      </c>
      <c r="F46" s="36">
        <v>1701</v>
      </c>
      <c r="G46" s="36">
        <v>1741</v>
      </c>
      <c r="H46" s="36">
        <v>1850</v>
      </c>
      <c r="I46" s="36">
        <v>2107</v>
      </c>
      <c r="J46" s="36">
        <v>2240</v>
      </c>
      <c r="K46" s="36">
        <v>2614</v>
      </c>
      <c r="L46" s="36">
        <v>2520</v>
      </c>
      <c r="M46" s="36">
        <v>2429</v>
      </c>
      <c r="N46" s="36">
        <v>2475</v>
      </c>
      <c r="O46" s="36">
        <v>3292</v>
      </c>
      <c r="P46" s="36">
        <v>3458</v>
      </c>
      <c r="Q46" s="36">
        <v>2921</v>
      </c>
      <c r="R46" s="36">
        <v>2411</v>
      </c>
      <c r="S46" s="36">
        <v>1921</v>
      </c>
      <c r="T46" s="36">
        <v>1573</v>
      </c>
      <c r="U46" s="36">
        <v>1408</v>
      </c>
      <c r="V46" s="36">
        <v>622</v>
      </c>
      <c r="W46" s="36">
        <v>229</v>
      </c>
      <c r="X46" s="36">
        <v>46</v>
      </c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</row>
    <row r="47" spans="1:59" ht="15.95" customHeight="1">
      <c r="A47" s="35" t="s">
        <v>68</v>
      </c>
      <c r="B47" s="35" t="s">
        <v>70</v>
      </c>
      <c r="C47" s="26" t="s">
        <v>71</v>
      </c>
      <c r="D47" s="36">
        <v>40656</v>
      </c>
      <c r="E47" s="36">
        <v>1610</v>
      </c>
      <c r="F47" s="36">
        <v>1611</v>
      </c>
      <c r="G47" s="36">
        <v>1648</v>
      </c>
      <c r="H47" s="36">
        <v>1764</v>
      </c>
      <c r="I47" s="36">
        <v>2034</v>
      </c>
      <c r="J47" s="36">
        <v>2168</v>
      </c>
      <c r="K47" s="36">
        <v>2520</v>
      </c>
      <c r="L47" s="36">
        <v>2460</v>
      </c>
      <c r="M47" s="36">
        <v>2391</v>
      </c>
      <c r="N47" s="36">
        <v>2434</v>
      </c>
      <c r="O47" s="36">
        <v>3203</v>
      </c>
      <c r="P47" s="36">
        <v>3400</v>
      </c>
      <c r="Q47" s="36">
        <v>2972</v>
      </c>
      <c r="R47" s="36">
        <v>2607</v>
      </c>
      <c r="S47" s="36">
        <v>2174</v>
      </c>
      <c r="T47" s="36">
        <v>1959</v>
      </c>
      <c r="U47" s="36">
        <v>1997</v>
      </c>
      <c r="V47" s="36">
        <v>1058</v>
      </c>
      <c r="W47" s="36">
        <v>493</v>
      </c>
      <c r="X47" s="36">
        <v>154</v>
      </c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</row>
    <row r="48" spans="1:59" ht="15.95" customHeight="1">
      <c r="A48" s="35" t="s">
        <v>68</v>
      </c>
      <c r="B48" s="35" t="s">
        <v>70</v>
      </c>
      <c r="C48" s="26" t="s">
        <v>72</v>
      </c>
      <c r="D48" s="36">
        <v>79914</v>
      </c>
      <c r="E48" s="36">
        <v>3310</v>
      </c>
      <c r="F48" s="36">
        <v>3311</v>
      </c>
      <c r="G48" s="36">
        <v>3389</v>
      </c>
      <c r="H48" s="36">
        <v>3614</v>
      </c>
      <c r="I48" s="36">
        <v>4141</v>
      </c>
      <c r="J48" s="36">
        <v>4408</v>
      </c>
      <c r="K48" s="36">
        <v>5134</v>
      </c>
      <c r="L48" s="36">
        <v>4980</v>
      </c>
      <c r="M48" s="36">
        <v>4820</v>
      </c>
      <c r="N48" s="36">
        <v>4908</v>
      </c>
      <c r="O48" s="36">
        <v>6494</v>
      </c>
      <c r="P48" s="36">
        <v>6858</v>
      </c>
      <c r="Q48" s="36">
        <v>5893</v>
      </c>
      <c r="R48" s="36">
        <v>5018</v>
      </c>
      <c r="S48" s="36">
        <v>4095</v>
      </c>
      <c r="T48" s="36">
        <v>3533</v>
      </c>
      <c r="U48" s="36">
        <v>3405</v>
      </c>
      <c r="V48" s="36">
        <v>1680</v>
      </c>
      <c r="W48" s="36">
        <v>722</v>
      </c>
      <c r="X48" s="36">
        <v>200</v>
      </c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</row>
    <row r="49" spans="1:59" ht="24" customHeight="1">
      <c r="A49" s="35">
        <v>2021</v>
      </c>
      <c r="B49" s="35" t="s">
        <v>68</v>
      </c>
      <c r="C49" s="26" t="s">
        <v>69</v>
      </c>
      <c r="D49" s="36">
        <v>39160</v>
      </c>
      <c r="E49" s="36">
        <v>1696</v>
      </c>
      <c r="F49" s="36">
        <v>1703</v>
      </c>
      <c r="G49" s="36">
        <v>1733</v>
      </c>
      <c r="H49" s="36">
        <v>1820</v>
      </c>
      <c r="I49" s="36">
        <v>2075</v>
      </c>
      <c r="J49" s="36">
        <v>2206</v>
      </c>
      <c r="K49" s="36">
        <v>2580</v>
      </c>
      <c r="L49" s="36">
        <v>2525</v>
      </c>
      <c r="M49" s="36">
        <v>2467</v>
      </c>
      <c r="N49" s="36">
        <v>2371</v>
      </c>
      <c r="O49" s="36">
        <v>3149</v>
      </c>
      <c r="P49" s="36">
        <v>3478</v>
      </c>
      <c r="Q49" s="36">
        <v>3012</v>
      </c>
      <c r="R49" s="36">
        <v>2459</v>
      </c>
      <c r="S49" s="36">
        <v>2024</v>
      </c>
      <c r="T49" s="36">
        <v>1462</v>
      </c>
      <c r="U49" s="36">
        <v>1442</v>
      </c>
      <c r="V49" s="36">
        <v>671</v>
      </c>
      <c r="W49" s="36">
        <v>236</v>
      </c>
      <c r="X49" s="36">
        <v>50</v>
      </c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</row>
    <row r="50" spans="1:59" ht="15.95" customHeight="1">
      <c r="A50" s="35" t="s">
        <v>68</v>
      </c>
      <c r="B50" s="35" t="s">
        <v>68</v>
      </c>
      <c r="C50" s="26" t="s">
        <v>71</v>
      </c>
      <c r="D50" s="36">
        <v>40555</v>
      </c>
      <c r="E50" s="36">
        <v>1606</v>
      </c>
      <c r="F50" s="36">
        <v>1613</v>
      </c>
      <c r="G50" s="36">
        <v>1641</v>
      </c>
      <c r="H50" s="36">
        <v>1735</v>
      </c>
      <c r="I50" s="36">
        <v>2003</v>
      </c>
      <c r="J50" s="36">
        <v>2137</v>
      </c>
      <c r="K50" s="36">
        <v>2486</v>
      </c>
      <c r="L50" s="36">
        <v>2458</v>
      </c>
      <c r="M50" s="36">
        <v>2430</v>
      </c>
      <c r="N50" s="36">
        <v>2338</v>
      </c>
      <c r="O50" s="36">
        <v>3071</v>
      </c>
      <c r="P50" s="36">
        <v>3411</v>
      </c>
      <c r="Q50" s="36">
        <v>3061</v>
      </c>
      <c r="R50" s="36">
        <v>2643</v>
      </c>
      <c r="S50" s="36">
        <v>2297</v>
      </c>
      <c r="T50" s="36">
        <v>1813</v>
      </c>
      <c r="U50" s="36">
        <v>2033</v>
      </c>
      <c r="V50" s="36">
        <v>1128</v>
      </c>
      <c r="W50" s="36">
        <v>492</v>
      </c>
      <c r="X50" s="36">
        <v>159</v>
      </c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</row>
    <row r="51" spans="1:59" ht="15.95" customHeight="1">
      <c r="A51" s="35" t="s">
        <v>68</v>
      </c>
      <c r="B51" s="35" t="s">
        <v>68</v>
      </c>
      <c r="C51" s="26" t="s">
        <v>72</v>
      </c>
      <c r="D51" s="36">
        <v>79715</v>
      </c>
      <c r="E51" s="36">
        <v>3302</v>
      </c>
      <c r="F51" s="36">
        <v>3316</v>
      </c>
      <c r="G51" s="36">
        <v>3374</v>
      </c>
      <c r="H51" s="36">
        <v>3555</v>
      </c>
      <c r="I51" s="36">
        <v>4078</v>
      </c>
      <c r="J51" s="36">
        <v>4343</v>
      </c>
      <c r="K51" s="36">
        <v>5065</v>
      </c>
      <c r="L51" s="36">
        <v>4983</v>
      </c>
      <c r="M51" s="36">
        <v>4897</v>
      </c>
      <c r="N51" s="36">
        <v>4709</v>
      </c>
      <c r="O51" s="36">
        <v>6220</v>
      </c>
      <c r="P51" s="36">
        <v>6889</v>
      </c>
      <c r="Q51" s="36">
        <v>6073</v>
      </c>
      <c r="R51" s="36">
        <v>5102</v>
      </c>
      <c r="S51" s="36">
        <v>4321</v>
      </c>
      <c r="T51" s="36">
        <v>3275</v>
      </c>
      <c r="U51" s="36">
        <v>3475</v>
      </c>
      <c r="V51" s="36">
        <v>1799</v>
      </c>
      <c r="W51" s="36">
        <v>729</v>
      </c>
      <c r="X51" s="36">
        <v>210</v>
      </c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</row>
    <row r="52" spans="1:59" ht="24" customHeight="1">
      <c r="A52" s="35">
        <v>2022</v>
      </c>
      <c r="B52" s="35" t="s">
        <v>68</v>
      </c>
      <c r="C52" s="26" t="s">
        <v>69</v>
      </c>
      <c r="D52" s="36">
        <v>39054</v>
      </c>
      <c r="E52" s="36">
        <v>1689</v>
      </c>
      <c r="F52" s="36">
        <v>1706</v>
      </c>
      <c r="G52" s="36">
        <v>1719</v>
      </c>
      <c r="H52" s="36">
        <v>1805</v>
      </c>
      <c r="I52" s="36">
        <v>2027</v>
      </c>
      <c r="J52" s="36">
        <v>2196</v>
      </c>
      <c r="K52" s="36">
        <v>2519</v>
      </c>
      <c r="L52" s="36">
        <v>2536</v>
      </c>
      <c r="M52" s="36">
        <v>2503</v>
      </c>
      <c r="N52" s="36">
        <v>2330</v>
      </c>
      <c r="O52" s="36">
        <v>2971</v>
      </c>
      <c r="P52" s="36">
        <v>3466</v>
      </c>
      <c r="Q52" s="36">
        <v>3101</v>
      </c>
      <c r="R52" s="36">
        <v>2512</v>
      </c>
      <c r="S52" s="36">
        <v>2092</v>
      </c>
      <c r="T52" s="36">
        <v>1456</v>
      </c>
      <c r="U52" s="36">
        <v>1410</v>
      </c>
      <c r="V52" s="36">
        <v>723</v>
      </c>
      <c r="W52" s="36">
        <v>240</v>
      </c>
      <c r="X52" s="36">
        <v>55</v>
      </c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</row>
    <row r="53" spans="1:59" ht="15.95" customHeight="1">
      <c r="A53" s="35" t="s">
        <v>68</v>
      </c>
      <c r="B53" s="35" t="s">
        <v>68</v>
      </c>
      <c r="C53" s="26" t="s">
        <v>71</v>
      </c>
      <c r="D53" s="36">
        <v>40449</v>
      </c>
      <c r="E53" s="36">
        <v>1599</v>
      </c>
      <c r="F53" s="36">
        <v>1615</v>
      </c>
      <c r="G53" s="36">
        <v>1628</v>
      </c>
      <c r="H53" s="36">
        <v>1719</v>
      </c>
      <c r="I53" s="36">
        <v>1957</v>
      </c>
      <c r="J53" s="36">
        <v>2127</v>
      </c>
      <c r="K53" s="36">
        <v>2431</v>
      </c>
      <c r="L53" s="36">
        <v>2462</v>
      </c>
      <c r="M53" s="36">
        <v>2462</v>
      </c>
      <c r="N53" s="36">
        <v>2301</v>
      </c>
      <c r="O53" s="36">
        <v>2907</v>
      </c>
      <c r="P53" s="36">
        <v>3399</v>
      </c>
      <c r="Q53" s="36">
        <v>3145</v>
      </c>
      <c r="R53" s="36">
        <v>2682</v>
      </c>
      <c r="S53" s="36">
        <v>2379</v>
      </c>
      <c r="T53" s="36">
        <v>1799</v>
      </c>
      <c r="U53" s="36">
        <v>1981</v>
      </c>
      <c r="V53" s="36">
        <v>1202</v>
      </c>
      <c r="W53" s="36">
        <v>490</v>
      </c>
      <c r="X53" s="36">
        <v>162</v>
      </c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</row>
    <row r="54" spans="1:59" ht="15.95" customHeight="1">
      <c r="A54" s="35" t="s">
        <v>68</v>
      </c>
      <c r="B54" s="35" t="s">
        <v>68</v>
      </c>
      <c r="C54" s="26" t="s">
        <v>72</v>
      </c>
      <c r="D54" s="36">
        <v>79503</v>
      </c>
      <c r="E54" s="36">
        <v>3288</v>
      </c>
      <c r="F54" s="36">
        <v>3321</v>
      </c>
      <c r="G54" s="36">
        <v>3347</v>
      </c>
      <c r="H54" s="36">
        <v>3524</v>
      </c>
      <c r="I54" s="36">
        <v>3984</v>
      </c>
      <c r="J54" s="36">
        <v>4323</v>
      </c>
      <c r="K54" s="36">
        <v>4951</v>
      </c>
      <c r="L54" s="36">
        <v>4998</v>
      </c>
      <c r="M54" s="36">
        <v>4966</v>
      </c>
      <c r="N54" s="36">
        <v>4630</v>
      </c>
      <c r="O54" s="36">
        <v>5878</v>
      </c>
      <c r="P54" s="36">
        <v>6864</v>
      </c>
      <c r="Q54" s="36">
        <v>6245</v>
      </c>
      <c r="R54" s="36">
        <v>5194</v>
      </c>
      <c r="S54" s="36">
        <v>4471</v>
      </c>
      <c r="T54" s="36">
        <v>3255</v>
      </c>
      <c r="U54" s="36">
        <v>3391</v>
      </c>
      <c r="V54" s="36">
        <v>1925</v>
      </c>
      <c r="W54" s="36">
        <v>730</v>
      </c>
      <c r="X54" s="36">
        <v>218</v>
      </c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</row>
    <row r="55" spans="1:59" ht="24" customHeight="1">
      <c r="A55" s="35">
        <v>2023</v>
      </c>
      <c r="B55" s="35" t="s">
        <v>68</v>
      </c>
      <c r="C55" s="26" t="s">
        <v>69</v>
      </c>
      <c r="D55" s="36">
        <v>38941</v>
      </c>
      <c r="E55" s="36">
        <v>1678</v>
      </c>
      <c r="F55" s="36">
        <v>1708</v>
      </c>
      <c r="G55" s="36">
        <v>1708</v>
      </c>
      <c r="H55" s="36">
        <v>1793</v>
      </c>
      <c r="I55" s="36">
        <v>1986</v>
      </c>
      <c r="J55" s="36">
        <v>2181</v>
      </c>
      <c r="K55" s="36">
        <v>2439</v>
      </c>
      <c r="L55" s="36">
        <v>2570</v>
      </c>
      <c r="M55" s="36">
        <v>2522</v>
      </c>
      <c r="N55" s="36">
        <v>2340</v>
      </c>
      <c r="O55" s="36">
        <v>2764</v>
      </c>
      <c r="P55" s="36">
        <v>3415</v>
      </c>
      <c r="Q55" s="36">
        <v>3200</v>
      </c>
      <c r="R55" s="36">
        <v>2578</v>
      </c>
      <c r="S55" s="36">
        <v>2136</v>
      </c>
      <c r="T55" s="36">
        <v>1466</v>
      </c>
      <c r="U55" s="36">
        <v>1371</v>
      </c>
      <c r="V55" s="36">
        <v>783</v>
      </c>
      <c r="W55" s="36">
        <v>243</v>
      </c>
      <c r="X55" s="36">
        <v>61</v>
      </c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</row>
    <row r="56" spans="1:59" ht="15.95" customHeight="1">
      <c r="A56" s="35" t="s">
        <v>68</v>
      </c>
      <c r="B56" s="35" t="s">
        <v>68</v>
      </c>
      <c r="C56" s="26" t="s">
        <v>71</v>
      </c>
      <c r="D56" s="36">
        <v>40338</v>
      </c>
      <c r="E56" s="36">
        <v>1589</v>
      </c>
      <c r="F56" s="36">
        <v>1617</v>
      </c>
      <c r="G56" s="36">
        <v>1617</v>
      </c>
      <c r="H56" s="36">
        <v>1708</v>
      </c>
      <c r="I56" s="36">
        <v>1918</v>
      </c>
      <c r="J56" s="36">
        <v>2114</v>
      </c>
      <c r="K56" s="36">
        <v>2357</v>
      </c>
      <c r="L56" s="36">
        <v>2490</v>
      </c>
      <c r="M56" s="36">
        <v>2478</v>
      </c>
      <c r="N56" s="36">
        <v>2311</v>
      </c>
      <c r="O56" s="36">
        <v>2718</v>
      </c>
      <c r="P56" s="36">
        <v>3350</v>
      </c>
      <c r="Q56" s="36">
        <v>3237</v>
      </c>
      <c r="R56" s="36">
        <v>2733</v>
      </c>
      <c r="S56" s="36">
        <v>2436</v>
      </c>
      <c r="T56" s="36">
        <v>1801</v>
      </c>
      <c r="U56" s="36">
        <v>1918</v>
      </c>
      <c r="V56" s="36">
        <v>1291</v>
      </c>
      <c r="W56" s="36">
        <v>486</v>
      </c>
      <c r="X56" s="36">
        <v>167</v>
      </c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</row>
    <row r="57" spans="1:59" ht="15.95" customHeight="1">
      <c r="A57" s="35" t="s">
        <v>68</v>
      </c>
      <c r="B57" s="35" t="s">
        <v>68</v>
      </c>
      <c r="C57" s="26" t="s">
        <v>72</v>
      </c>
      <c r="D57" s="36">
        <v>79279</v>
      </c>
      <c r="E57" s="36">
        <v>3268</v>
      </c>
      <c r="F57" s="36">
        <v>3325</v>
      </c>
      <c r="G57" s="36">
        <v>3326</v>
      </c>
      <c r="H57" s="36">
        <v>3501</v>
      </c>
      <c r="I57" s="36">
        <v>3903</v>
      </c>
      <c r="J57" s="36">
        <v>4296</v>
      </c>
      <c r="K57" s="36">
        <v>4796</v>
      </c>
      <c r="L57" s="36">
        <v>5060</v>
      </c>
      <c r="M57" s="36">
        <v>5000</v>
      </c>
      <c r="N57" s="36">
        <v>4651</v>
      </c>
      <c r="O57" s="36">
        <v>5481</v>
      </c>
      <c r="P57" s="36">
        <v>6765</v>
      </c>
      <c r="Q57" s="36">
        <v>6437</v>
      </c>
      <c r="R57" s="36">
        <v>5312</v>
      </c>
      <c r="S57" s="36">
        <v>4572</v>
      </c>
      <c r="T57" s="36">
        <v>3267</v>
      </c>
      <c r="U57" s="36">
        <v>3289</v>
      </c>
      <c r="V57" s="36">
        <v>2074</v>
      </c>
      <c r="W57" s="36">
        <v>729</v>
      </c>
      <c r="X57" s="36">
        <v>229</v>
      </c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</row>
    <row r="58" spans="1:59" ht="24" customHeight="1">
      <c r="A58" s="35">
        <v>2024</v>
      </c>
      <c r="B58" s="35" t="s">
        <v>68</v>
      </c>
      <c r="C58" s="26" t="s">
        <v>69</v>
      </c>
      <c r="D58" s="36">
        <v>38821</v>
      </c>
      <c r="E58" s="36">
        <v>1664</v>
      </c>
      <c r="F58" s="36">
        <v>1709</v>
      </c>
      <c r="G58" s="36">
        <v>1708</v>
      </c>
      <c r="H58" s="36">
        <v>1772</v>
      </c>
      <c r="I58" s="36">
        <v>1952</v>
      </c>
      <c r="J58" s="36">
        <v>2175</v>
      </c>
      <c r="K58" s="36">
        <v>2358</v>
      </c>
      <c r="L58" s="36">
        <v>2593</v>
      </c>
      <c r="M58" s="36">
        <v>2530</v>
      </c>
      <c r="N58" s="36">
        <v>2363</v>
      </c>
      <c r="O58" s="36">
        <v>2583</v>
      </c>
      <c r="P58" s="36">
        <v>3329</v>
      </c>
      <c r="Q58" s="36">
        <v>3275</v>
      </c>
      <c r="R58" s="36">
        <v>2658</v>
      </c>
      <c r="S58" s="36">
        <v>2164</v>
      </c>
      <c r="T58" s="36">
        <v>1512</v>
      </c>
      <c r="U58" s="36">
        <v>1314</v>
      </c>
      <c r="V58" s="36">
        <v>835</v>
      </c>
      <c r="W58" s="36">
        <v>262</v>
      </c>
      <c r="X58" s="36">
        <v>67</v>
      </c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</row>
    <row r="59" spans="1:59" ht="15.95" customHeight="1">
      <c r="A59" s="35" t="s">
        <v>70</v>
      </c>
      <c r="B59" s="35" t="s">
        <v>68</v>
      </c>
      <c r="C59" s="26" t="s">
        <v>71</v>
      </c>
      <c r="D59" s="36">
        <v>40220</v>
      </c>
      <c r="E59" s="36">
        <v>1576</v>
      </c>
      <c r="F59" s="36">
        <v>1618</v>
      </c>
      <c r="G59" s="36">
        <v>1617</v>
      </c>
      <c r="H59" s="36">
        <v>1687</v>
      </c>
      <c r="I59" s="36">
        <v>1887</v>
      </c>
      <c r="J59" s="36">
        <v>2107</v>
      </c>
      <c r="K59" s="36">
        <v>2281</v>
      </c>
      <c r="L59" s="36">
        <v>2510</v>
      </c>
      <c r="M59" s="36">
        <v>2481</v>
      </c>
      <c r="N59" s="36">
        <v>2333</v>
      </c>
      <c r="O59" s="36">
        <v>2552</v>
      </c>
      <c r="P59" s="36">
        <v>3270</v>
      </c>
      <c r="Q59" s="36">
        <v>3300</v>
      </c>
      <c r="R59" s="36">
        <v>2802</v>
      </c>
      <c r="S59" s="36">
        <v>2470</v>
      </c>
      <c r="T59" s="36">
        <v>1847</v>
      </c>
      <c r="U59" s="36">
        <v>1829</v>
      </c>
      <c r="V59" s="36">
        <v>1364</v>
      </c>
      <c r="W59" s="36">
        <v>515</v>
      </c>
      <c r="X59" s="36">
        <v>172</v>
      </c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</row>
    <row r="60" spans="1:59" ht="15.95" customHeight="1">
      <c r="A60" s="35" t="s">
        <v>70</v>
      </c>
      <c r="B60" s="35" t="s">
        <v>68</v>
      </c>
      <c r="C60" s="26" t="s">
        <v>72</v>
      </c>
      <c r="D60" s="36">
        <v>79041</v>
      </c>
      <c r="E60" s="36">
        <v>3240</v>
      </c>
      <c r="F60" s="36">
        <v>3327</v>
      </c>
      <c r="G60" s="36">
        <v>3325</v>
      </c>
      <c r="H60" s="36">
        <v>3459</v>
      </c>
      <c r="I60" s="36">
        <v>3839</v>
      </c>
      <c r="J60" s="36">
        <v>4282</v>
      </c>
      <c r="K60" s="36">
        <v>4639</v>
      </c>
      <c r="L60" s="36">
        <v>5103</v>
      </c>
      <c r="M60" s="36">
        <v>5011</v>
      </c>
      <c r="N60" s="36">
        <v>4696</v>
      </c>
      <c r="O60" s="36">
        <v>5135</v>
      </c>
      <c r="P60" s="36">
        <v>6599</v>
      </c>
      <c r="Q60" s="36">
        <v>6575</v>
      </c>
      <c r="R60" s="36">
        <v>5461</v>
      </c>
      <c r="S60" s="36">
        <v>4634</v>
      </c>
      <c r="T60" s="36">
        <v>3359</v>
      </c>
      <c r="U60" s="36">
        <v>3143</v>
      </c>
      <c r="V60" s="36">
        <v>2199</v>
      </c>
      <c r="W60" s="36">
        <v>777</v>
      </c>
      <c r="X60" s="36">
        <v>238</v>
      </c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</row>
    <row r="61" spans="1:59" ht="24" customHeight="1">
      <c r="A61" s="35">
        <v>2025</v>
      </c>
      <c r="B61" s="35" t="s">
        <v>68</v>
      </c>
      <c r="C61" s="26" t="s">
        <v>69</v>
      </c>
      <c r="D61" s="36">
        <v>38695</v>
      </c>
      <c r="E61" s="36">
        <v>1646</v>
      </c>
      <c r="F61" s="36">
        <v>1708</v>
      </c>
      <c r="G61" s="36">
        <v>1709</v>
      </c>
      <c r="H61" s="36">
        <v>1759</v>
      </c>
      <c r="I61" s="36">
        <v>1912</v>
      </c>
      <c r="J61" s="36">
        <v>2170</v>
      </c>
      <c r="K61" s="36">
        <v>2267</v>
      </c>
      <c r="L61" s="36">
        <v>2619</v>
      </c>
      <c r="M61" s="36">
        <v>2516</v>
      </c>
      <c r="N61" s="36">
        <v>2416</v>
      </c>
      <c r="O61" s="36">
        <v>2442</v>
      </c>
      <c r="P61" s="36">
        <v>3210</v>
      </c>
      <c r="Q61" s="36">
        <v>3320</v>
      </c>
      <c r="R61" s="36">
        <v>2746</v>
      </c>
      <c r="S61" s="36">
        <v>2192</v>
      </c>
      <c r="T61" s="36">
        <v>1639</v>
      </c>
      <c r="U61" s="36">
        <v>1186</v>
      </c>
      <c r="V61" s="36">
        <v>879</v>
      </c>
      <c r="W61" s="36">
        <v>286</v>
      </c>
      <c r="X61" s="36">
        <v>72</v>
      </c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</row>
    <row r="62" spans="1:59" ht="15.95" customHeight="1">
      <c r="A62" s="35" t="s">
        <v>70</v>
      </c>
      <c r="B62" s="35" t="s">
        <v>68</v>
      </c>
      <c r="C62" s="26" t="s">
        <v>71</v>
      </c>
      <c r="D62" s="36">
        <v>40096</v>
      </c>
      <c r="E62" s="36">
        <v>1559</v>
      </c>
      <c r="F62" s="36">
        <v>1617</v>
      </c>
      <c r="G62" s="36">
        <v>1618</v>
      </c>
      <c r="H62" s="36">
        <v>1674</v>
      </c>
      <c r="I62" s="36">
        <v>1846</v>
      </c>
      <c r="J62" s="36">
        <v>2106</v>
      </c>
      <c r="K62" s="36">
        <v>2198</v>
      </c>
      <c r="L62" s="36">
        <v>2531</v>
      </c>
      <c r="M62" s="36">
        <v>2462</v>
      </c>
      <c r="N62" s="36">
        <v>2388</v>
      </c>
      <c r="O62" s="36">
        <v>2421</v>
      </c>
      <c r="P62" s="36">
        <v>3163</v>
      </c>
      <c r="Q62" s="36">
        <v>3331</v>
      </c>
      <c r="R62" s="36">
        <v>2887</v>
      </c>
      <c r="S62" s="36">
        <v>2490</v>
      </c>
      <c r="T62" s="36">
        <v>2002</v>
      </c>
      <c r="U62" s="36">
        <v>1650</v>
      </c>
      <c r="V62" s="36">
        <v>1425</v>
      </c>
      <c r="W62" s="36">
        <v>551</v>
      </c>
      <c r="X62" s="36">
        <v>177</v>
      </c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</row>
    <row r="63" spans="1:59" ht="15.95" customHeight="1">
      <c r="A63" s="35" t="s">
        <v>70</v>
      </c>
      <c r="B63" s="35" t="s">
        <v>68</v>
      </c>
      <c r="C63" s="26" t="s">
        <v>72</v>
      </c>
      <c r="D63" s="36">
        <v>78790</v>
      </c>
      <c r="E63" s="36">
        <v>3205</v>
      </c>
      <c r="F63" s="36">
        <v>3325</v>
      </c>
      <c r="G63" s="36">
        <v>3327</v>
      </c>
      <c r="H63" s="36">
        <v>3434</v>
      </c>
      <c r="I63" s="36">
        <v>3758</v>
      </c>
      <c r="J63" s="36">
        <v>4276</v>
      </c>
      <c r="K63" s="36">
        <v>4465</v>
      </c>
      <c r="L63" s="36">
        <v>5150</v>
      </c>
      <c r="M63" s="36">
        <v>4978</v>
      </c>
      <c r="N63" s="36">
        <v>4805</v>
      </c>
      <c r="O63" s="36">
        <v>4863</v>
      </c>
      <c r="P63" s="36">
        <v>6373</v>
      </c>
      <c r="Q63" s="36">
        <v>6651</v>
      </c>
      <c r="R63" s="36">
        <v>5632</v>
      </c>
      <c r="S63" s="36">
        <v>4682</v>
      </c>
      <c r="T63" s="36">
        <v>3640</v>
      </c>
      <c r="U63" s="36">
        <v>2837</v>
      </c>
      <c r="V63" s="36">
        <v>2303</v>
      </c>
      <c r="W63" s="36">
        <v>837</v>
      </c>
      <c r="X63" s="36">
        <v>248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</row>
    <row r="64" spans="1:59" ht="24" customHeight="1">
      <c r="A64" s="35">
        <v>2026</v>
      </c>
      <c r="B64" s="35" t="s">
        <v>68</v>
      </c>
      <c r="C64" s="26" t="s">
        <v>69</v>
      </c>
      <c r="D64" s="36">
        <v>38561</v>
      </c>
      <c r="E64" s="36">
        <v>1626</v>
      </c>
      <c r="F64" s="36">
        <v>1704</v>
      </c>
      <c r="G64" s="36">
        <v>1712</v>
      </c>
      <c r="H64" s="36">
        <v>1751</v>
      </c>
      <c r="I64" s="36">
        <v>1883</v>
      </c>
      <c r="J64" s="36">
        <v>2138</v>
      </c>
      <c r="K64" s="36">
        <v>2234</v>
      </c>
      <c r="L64" s="36">
        <v>2585</v>
      </c>
      <c r="M64" s="36">
        <v>2521</v>
      </c>
      <c r="N64" s="36">
        <v>2455</v>
      </c>
      <c r="O64" s="36">
        <v>2341</v>
      </c>
      <c r="P64" s="36">
        <v>3072</v>
      </c>
      <c r="Q64" s="36">
        <v>3341</v>
      </c>
      <c r="R64" s="36">
        <v>2834</v>
      </c>
      <c r="S64" s="36">
        <v>2239</v>
      </c>
      <c r="T64" s="36">
        <v>1729</v>
      </c>
      <c r="U64" s="36">
        <v>1108</v>
      </c>
      <c r="V64" s="36">
        <v>903</v>
      </c>
      <c r="W64" s="36">
        <v>311</v>
      </c>
      <c r="X64" s="36">
        <v>75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</row>
    <row r="65" spans="1:59" ht="15.95" customHeight="1">
      <c r="A65" s="35" t="s">
        <v>70</v>
      </c>
      <c r="B65" s="35" t="s">
        <v>68</v>
      </c>
      <c r="C65" s="26" t="s">
        <v>71</v>
      </c>
      <c r="D65" s="36">
        <v>39965</v>
      </c>
      <c r="E65" s="36">
        <v>1540</v>
      </c>
      <c r="F65" s="36">
        <v>1614</v>
      </c>
      <c r="G65" s="36">
        <v>1620</v>
      </c>
      <c r="H65" s="36">
        <v>1668</v>
      </c>
      <c r="I65" s="36">
        <v>1817</v>
      </c>
      <c r="J65" s="36">
        <v>2075</v>
      </c>
      <c r="K65" s="36">
        <v>2167</v>
      </c>
      <c r="L65" s="36">
        <v>2497</v>
      </c>
      <c r="M65" s="36">
        <v>2461</v>
      </c>
      <c r="N65" s="36">
        <v>2427</v>
      </c>
      <c r="O65" s="36">
        <v>2327</v>
      </c>
      <c r="P65" s="36">
        <v>3035</v>
      </c>
      <c r="Q65" s="36">
        <v>3343</v>
      </c>
      <c r="R65" s="36">
        <v>2975</v>
      </c>
      <c r="S65" s="36">
        <v>2526</v>
      </c>
      <c r="T65" s="36">
        <v>2117</v>
      </c>
      <c r="U65" s="36">
        <v>1533</v>
      </c>
      <c r="V65" s="36">
        <v>1454</v>
      </c>
      <c r="W65" s="36">
        <v>593</v>
      </c>
      <c r="X65" s="36">
        <v>178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</row>
    <row r="66" spans="1:59" ht="15.95" customHeight="1">
      <c r="A66" s="35" t="s">
        <v>70</v>
      </c>
      <c r="B66" s="35" t="s">
        <v>68</v>
      </c>
      <c r="C66" s="26" t="s">
        <v>72</v>
      </c>
      <c r="D66" s="36">
        <v>78526</v>
      </c>
      <c r="E66" s="36">
        <v>3167</v>
      </c>
      <c r="F66" s="36">
        <v>3318</v>
      </c>
      <c r="G66" s="36">
        <v>3332</v>
      </c>
      <c r="H66" s="36">
        <v>3419</v>
      </c>
      <c r="I66" s="36">
        <v>3699</v>
      </c>
      <c r="J66" s="36">
        <v>4213</v>
      </c>
      <c r="K66" s="36">
        <v>4400</v>
      </c>
      <c r="L66" s="36">
        <v>5082</v>
      </c>
      <c r="M66" s="36">
        <v>4982</v>
      </c>
      <c r="N66" s="36">
        <v>4882</v>
      </c>
      <c r="O66" s="36">
        <v>4668</v>
      </c>
      <c r="P66" s="36">
        <v>6106</v>
      </c>
      <c r="Q66" s="36">
        <v>6684</v>
      </c>
      <c r="R66" s="36">
        <v>5809</v>
      </c>
      <c r="S66" s="36">
        <v>4765</v>
      </c>
      <c r="T66" s="36">
        <v>3846</v>
      </c>
      <c r="U66" s="36">
        <v>2642</v>
      </c>
      <c r="V66" s="36">
        <v>2357</v>
      </c>
      <c r="W66" s="36">
        <v>904</v>
      </c>
      <c r="X66" s="36">
        <v>253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</row>
    <row r="67" spans="1:59" ht="24" customHeight="1">
      <c r="A67" s="35">
        <v>2027</v>
      </c>
      <c r="B67" s="35" t="s">
        <v>68</v>
      </c>
      <c r="C67" s="26" t="s">
        <v>69</v>
      </c>
      <c r="D67" s="36">
        <v>38421</v>
      </c>
      <c r="E67" s="36">
        <v>1605</v>
      </c>
      <c r="F67" s="36">
        <v>1697</v>
      </c>
      <c r="G67" s="36">
        <v>1714</v>
      </c>
      <c r="H67" s="36">
        <v>1737</v>
      </c>
      <c r="I67" s="36">
        <v>1868</v>
      </c>
      <c r="J67" s="36">
        <v>2090</v>
      </c>
      <c r="K67" s="36">
        <v>2223</v>
      </c>
      <c r="L67" s="36">
        <v>2525</v>
      </c>
      <c r="M67" s="36">
        <v>2532</v>
      </c>
      <c r="N67" s="36">
        <v>2491</v>
      </c>
      <c r="O67" s="36">
        <v>2302</v>
      </c>
      <c r="P67" s="36">
        <v>2900</v>
      </c>
      <c r="Q67" s="36">
        <v>3331</v>
      </c>
      <c r="R67" s="36">
        <v>2921</v>
      </c>
      <c r="S67" s="36">
        <v>2291</v>
      </c>
      <c r="T67" s="36">
        <v>1790</v>
      </c>
      <c r="U67" s="36">
        <v>1110</v>
      </c>
      <c r="V67" s="36">
        <v>881</v>
      </c>
      <c r="W67" s="36">
        <v>337</v>
      </c>
      <c r="X67" s="36">
        <v>77</v>
      </c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</row>
    <row r="68" spans="1:59" ht="15.95" customHeight="1">
      <c r="A68" s="35" t="s">
        <v>70</v>
      </c>
      <c r="B68" s="35" t="s">
        <v>70</v>
      </c>
      <c r="C68" s="26" t="s">
        <v>71</v>
      </c>
      <c r="D68" s="36">
        <v>39828</v>
      </c>
      <c r="E68" s="36">
        <v>1520</v>
      </c>
      <c r="F68" s="36">
        <v>1607</v>
      </c>
      <c r="G68" s="36">
        <v>1623</v>
      </c>
      <c r="H68" s="36">
        <v>1655</v>
      </c>
      <c r="I68" s="36">
        <v>1801</v>
      </c>
      <c r="J68" s="36">
        <v>2029</v>
      </c>
      <c r="K68" s="36">
        <v>2157</v>
      </c>
      <c r="L68" s="36">
        <v>2443</v>
      </c>
      <c r="M68" s="36">
        <v>2465</v>
      </c>
      <c r="N68" s="36">
        <v>2460</v>
      </c>
      <c r="O68" s="36">
        <v>2290</v>
      </c>
      <c r="P68" s="36">
        <v>2873</v>
      </c>
      <c r="Q68" s="36">
        <v>3332</v>
      </c>
      <c r="R68" s="36">
        <v>3057</v>
      </c>
      <c r="S68" s="36">
        <v>2566</v>
      </c>
      <c r="T68" s="36">
        <v>2195</v>
      </c>
      <c r="U68" s="36">
        <v>1528</v>
      </c>
      <c r="V68" s="36">
        <v>1415</v>
      </c>
      <c r="W68" s="36">
        <v>634</v>
      </c>
      <c r="X68" s="36">
        <v>179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</row>
    <row r="69" spans="1:59" ht="15.95" customHeight="1">
      <c r="A69" s="35" t="s">
        <v>70</v>
      </c>
      <c r="B69" s="35" t="s">
        <v>70</v>
      </c>
      <c r="C69" s="26" t="s">
        <v>72</v>
      </c>
      <c r="D69" s="36">
        <v>78249</v>
      </c>
      <c r="E69" s="36">
        <v>3124</v>
      </c>
      <c r="F69" s="36">
        <v>3304</v>
      </c>
      <c r="G69" s="36">
        <v>3337</v>
      </c>
      <c r="H69" s="36">
        <v>3392</v>
      </c>
      <c r="I69" s="36">
        <v>3669</v>
      </c>
      <c r="J69" s="36">
        <v>4119</v>
      </c>
      <c r="K69" s="36">
        <v>4380</v>
      </c>
      <c r="L69" s="36">
        <v>4967</v>
      </c>
      <c r="M69" s="36">
        <v>4997</v>
      </c>
      <c r="N69" s="36">
        <v>4951</v>
      </c>
      <c r="O69" s="36">
        <v>4591</v>
      </c>
      <c r="P69" s="36">
        <v>5773</v>
      </c>
      <c r="Q69" s="36">
        <v>6663</v>
      </c>
      <c r="R69" s="36">
        <v>5978</v>
      </c>
      <c r="S69" s="36">
        <v>4856</v>
      </c>
      <c r="T69" s="36">
        <v>3985</v>
      </c>
      <c r="U69" s="36">
        <v>2638</v>
      </c>
      <c r="V69" s="36">
        <v>2296</v>
      </c>
      <c r="W69" s="36">
        <v>971</v>
      </c>
      <c r="X69" s="36">
        <v>256</v>
      </c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</row>
    <row r="70" spans="1:59" ht="24" customHeight="1">
      <c r="A70" s="35">
        <v>2028</v>
      </c>
      <c r="B70" s="35" t="s">
        <v>70</v>
      </c>
      <c r="C70" s="26" t="s">
        <v>69</v>
      </c>
      <c r="D70" s="36">
        <v>38275</v>
      </c>
      <c r="E70" s="36">
        <v>1582</v>
      </c>
      <c r="F70" s="36">
        <v>1686</v>
      </c>
      <c r="G70" s="36">
        <v>1716</v>
      </c>
      <c r="H70" s="36">
        <v>1727</v>
      </c>
      <c r="I70" s="36">
        <v>1856</v>
      </c>
      <c r="J70" s="36">
        <v>2049</v>
      </c>
      <c r="K70" s="36">
        <v>2209</v>
      </c>
      <c r="L70" s="36">
        <v>2445</v>
      </c>
      <c r="M70" s="36">
        <v>2566</v>
      </c>
      <c r="N70" s="36">
        <v>2510</v>
      </c>
      <c r="O70" s="36">
        <v>2313</v>
      </c>
      <c r="P70" s="36">
        <v>2699</v>
      </c>
      <c r="Q70" s="36">
        <v>3283</v>
      </c>
      <c r="R70" s="36">
        <v>3017</v>
      </c>
      <c r="S70" s="36">
        <v>2355</v>
      </c>
      <c r="T70" s="36">
        <v>1831</v>
      </c>
      <c r="U70" s="36">
        <v>1125</v>
      </c>
      <c r="V70" s="36">
        <v>859</v>
      </c>
      <c r="W70" s="36">
        <v>366</v>
      </c>
      <c r="X70" s="36">
        <v>80</v>
      </c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</row>
    <row r="71" spans="1:59" ht="15.95" customHeight="1">
      <c r="A71" s="35" t="s">
        <v>70</v>
      </c>
      <c r="B71" s="35" t="s">
        <v>70</v>
      </c>
      <c r="C71" s="26" t="s">
        <v>71</v>
      </c>
      <c r="D71" s="36">
        <v>39685</v>
      </c>
      <c r="E71" s="36">
        <v>1498</v>
      </c>
      <c r="F71" s="36">
        <v>1597</v>
      </c>
      <c r="G71" s="36">
        <v>1625</v>
      </c>
      <c r="H71" s="36">
        <v>1644</v>
      </c>
      <c r="I71" s="36">
        <v>1790</v>
      </c>
      <c r="J71" s="36">
        <v>1990</v>
      </c>
      <c r="K71" s="36">
        <v>2145</v>
      </c>
      <c r="L71" s="36">
        <v>2368</v>
      </c>
      <c r="M71" s="36">
        <v>2493</v>
      </c>
      <c r="N71" s="36">
        <v>2476</v>
      </c>
      <c r="O71" s="36">
        <v>2300</v>
      </c>
      <c r="P71" s="36">
        <v>2686</v>
      </c>
      <c r="Q71" s="36">
        <v>3285</v>
      </c>
      <c r="R71" s="36">
        <v>3148</v>
      </c>
      <c r="S71" s="36">
        <v>2617</v>
      </c>
      <c r="T71" s="36">
        <v>2250</v>
      </c>
      <c r="U71" s="36">
        <v>1537</v>
      </c>
      <c r="V71" s="36">
        <v>1372</v>
      </c>
      <c r="W71" s="36">
        <v>683</v>
      </c>
      <c r="X71" s="36">
        <v>180</v>
      </c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</row>
    <row r="72" spans="1:59" ht="15.95" customHeight="1">
      <c r="A72" s="35" t="s">
        <v>70</v>
      </c>
      <c r="B72" s="35" t="s">
        <v>70</v>
      </c>
      <c r="C72" s="26" t="s">
        <v>72</v>
      </c>
      <c r="D72" s="36">
        <v>77959</v>
      </c>
      <c r="E72" s="36">
        <v>3080</v>
      </c>
      <c r="F72" s="36">
        <v>3283</v>
      </c>
      <c r="G72" s="36">
        <v>3341</v>
      </c>
      <c r="H72" s="36">
        <v>3371</v>
      </c>
      <c r="I72" s="36">
        <v>3646</v>
      </c>
      <c r="J72" s="36">
        <v>4039</v>
      </c>
      <c r="K72" s="36">
        <v>4354</v>
      </c>
      <c r="L72" s="36">
        <v>4813</v>
      </c>
      <c r="M72" s="36">
        <v>5059</v>
      </c>
      <c r="N72" s="36">
        <v>4985</v>
      </c>
      <c r="O72" s="36">
        <v>4613</v>
      </c>
      <c r="P72" s="36">
        <v>5385</v>
      </c>
      <c r="Q72" s="36">
        <v>6569</v>
      </c>
      <c r="R72" s="36">
        <v>6166</v>
      </c>
      <c r="S72" s="36">
        <v>4972</v>
      </c>
      <c r="T72" s="36">
        <v>4081</v>
      </c>
      <c r="U72" s="36">
        <v>2663</v>
      </c>
      <c r="V72" s="36">
        <v>2231</v>
      </c>
      <c r="W72" s="36">
        <v>1049</v>
      </c>
      <c r="X72" s="36">
        <v>260</v>
      </c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</row>
    <row r="73" spans="1:59" ht="24" customHeight="1">
      <c r="A73" s="35">
        <v>2029</v>
      </c>
      <c r="B73" s="35" t="s">
        <v>70</v>
      </c>
      <c r="C73" s="26" t="s">
        <v>69</v>
      </c>
      <c r="D73" s="36">
        <v>38123</v>
      </c>
      <c r="E73" s="36">
        <v>1559</v>
      </c>
      <c r="F73" s="36">
        <v>1672</v>
      </c>
      <c r="G73" s="36">
        <v>1717</v>
      </c>
      <c r="H73" s="36">
        <v>1727</v>
      </c>
      <c r="I73" s="36">
        <v>1835</v>
      </c>
      <c r="J73" s="36">
        <v>2016</v>
      </c>
      <c r="K73" s="36">
        <v>2203</v>
      </c>
      <c r="L73" s="36">
        <v>2364</v>
      </c>
      <c r="M73" s="36">
        <v>2590</v>
      </c>
      <c r="N73" s="36">
        <v>2518</v>
      </c>
      <c r="O73" s="36">
        <v>2336</v>
      </c>
      <c r="P73" s="36">
        <v>2523</v>
      </c>
      <c r="Q73" s="36">
        <v>3203</v>
      </c>
      <c r="R73" s="36">
        <v>3090</v>
      </c>
      <c r="S73" s="36">
        <v>2432</v>
      </c>
      <c r="T73" s="36">
        <v>1860</v>
      </c>
      <c r="U73" s="36">
        <v>1169</v>
      </c>
      <c r="V73" s="36">
        <v>828</v>
      </c>
      <c r="W73" s="36">
        <v>394</v>
      </c>
      <c r="X73" s="36">
        <v>88</v>
      </c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</row>
    <row r="74" spans="1:59" ht="15.95" customHeight="1">
      <c r="A74" s="35" t="s">
        <v>70</v>
      </c>
      <c r="B74" s="35" t="s">
        <v>70</v>
      </c>
      <c r="C74" s="26" t="s">
        <v>71</v>
      </c>
      <c r="D74" s="36">
        <v>39536</v>
      </c>
      <c r="E74" s="36">
        <v>1476</v>
      </c>
      <c r="F74" s="36">
        <v>1583</v>
      </c>
      <c r="G74" s="36">
        <v>1626</v>
      </c>
      <c r="H74" s="36">
        <v>1643</v>
      </c>
      <c r="I74" s="36">
        <v>1770</v>
      </c>
      <c r="J74" s="36">
        <v>1959</v>
      </c>
      <c r="K74" s="36">
        <v>2138</v>
      </c>
      <c r="L74" s="36">
        <v>2293</v>
      </c>
      <c r="M74" s="36">
        <v>2513</v>
      </c>
      <c r="N74" s="36">
        <v>2479</v>
      </c>
      <c r="O74" s="36">
        <v>2323</v>
      </c>
      <c r="P74" s="36">
        <v>2524</v>
      </c>
      <c r="Q74" s="36">
        <v>3208</v>
      </c>
      <c r="R74" s="36">
        <v>3212</v>
      </c>
      <c r="S74" s="36">
        <v>2686</v>
      </c>
      <c r="T74" s="36">
        <v>2284</v>
      </c>
      <c r="U74" s="36">
        <v>1586</v>
      </c>
      <c r="V74" s="36">
        <v>1314</v>
      </c>
      <c r="W74" s="36">
        <v>726</v>
      </c>
      <c r="X74" s="36">
        <v>194</v>
      </c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</row>
    <row r="75" spans="1:59" ht="15.95" customHeight="1">
      <c r="A75" s="35" t="s">
        <v>70</v>
      </c>
      <c r="B75" s="35" t="s">
        <v>70</v>
      </c>
      <c r="C75" s="26" t="s">
        <v>72</v>
      </c>
      <c r="D75" s="36">
        <v>77659</v>
      </c>
      <c r="E75" s="36">
        <v>3036</v>
      </c>
      <c r="F75" s="36">
        <v>3256</v>
      </c>
      <c r="G75" s="36">
        <v>3343</v>
      </c>
      <c r="H75" s="36">
        <v>3370</v>
      </c>
      <c r="I75" s="36">
        <v>3604</v>
      </c>
      <c r="J75" s="36">
        <v>3974</v>
      </c>
      <c r="K75" s="36">
        <v>4340</v>
      </c>
      <c r="L75" s="36">
        <v>4657</v>
      </c>
      <c r="M75" s="36">
        <v>5103</v>
      </c>
      <c r="N75" s="36">
        <v>4997</v>
      </c>
      <c r="O75" s="36">
        <v>4659</v>
      </c>
      <c r="P75" s="36">
        <v>5047</v>
      </c>
      <c r="Q75" s="36">
        <v>6411</v>
      </c>
      <c r="R75" s="36">
        <v>6302</v>
      </c>
      <c r="S75" s="36">
        <v>5117</v>
      </c>
      <c r="T75" s="36">
        <v>4144</v>
      </c>
      <c r="U75" s="36">
        <v>2755</v>
      </c>
      <c r="V75" s="36">
        <v>2142</v>
      </c>
      <c r="W75" s="36">
        <v>1120</v>
      </c>
      <c r="X75" s="36">
        <v>282</v>
      </c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</row>
    <row r="76" spans="1:59" ht="24" customHeight="1">
      <c r="A76" s="35">
        <v>2030</v>
      </c>
      <c r="B76" s="35" t="s">
        <v>70</v>
      </c>
      <c r="C76" s="26" t="s">
        <v>69</v>
      </c>
      <c r="D76" s="36">
        <v>37967</v>
      </c>
      <c r="E76" s="36">
        <v>1537</v>
      </c>
      <c r="F76" s="36">
        <v>1655</v>
      </c>
      <c r="G76" s="36">
        <v>1716</v>
      </c>
      <c r="H76" s="36">
        <v>1728</v>
      </c>
      <c r="I76" s="36">
        <v>1822</v>
      </c>
      <c r="J76" s="36">
        <v>1976</v>
      </c>
      <c r="K76" s="36">
        <v>2198</v>
      </c>
      <c r="L76" s="36">
        <v>2274</v>
      </c>
      <c r="M76" s="36">
        <v>2615</v>
      </c>
      <c r="N76" s="36">
        <v>2505</v>
      </c>
      <c r="O76" s="36">
        <v>2389</v>
      </c>
      <c r="P76" s="36">
        <v>2388</v>
      </c>
      <c r="Q76" s="36">
        <v>3090</v>
      </c>
      <c r="R76" s="36">
        <v>3136</v>
      </c>
      <c r="S76" s="36">
        <v>2516</v>
      </c>
      <c r="T76" s="36">
        <v>1889</v>
      </c>
      <c r="U76" s="36">
        <v>1271</v>
      </c>
      <c r="V76" s="36">
        <v>749</v>
      </c>
      <c r="W76" s="36">
        <v>417</v>
      </c>
      <c r="X76" s="36">
        <v>97</v>
      </c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</row>
    <row r="77" spans="1:59" ht="15.95" customHeight="1">
      <c r="A77" s="35" t="s">
        <v>68</v>
      </c>
      <c r="B77" s="35" t="s">
        <v>70</v>
      </c>
      <c r="C77" s="26" t="s">
        <v>71</v>
      </c>
      <c r="D77" s="36">
        <v>39383</v>
      </c>
      <c r="E77" s="36">
        <v>1455</v>
      </c>
      <c r="F77" s="36">
        <v>1567</v>
      </c>
      <c r="G77" s="36">
        <v>1625</v>
      </c>
      <c r="H77" s="36">
        <v>1644</v>
      </c>
      <c r="I77" s="36">
        <v>1757</v>
      </c>
      <c r="J77" s="36">
        <v>1918</v>
      </c>
      <c r="K77" s="36">
        <v>2136</v>
      </c>
      <c r="L77" s="36">
        <v>2210</v>
      </c>
      <c r="M77" s="36">
        <v>2534</v>
      </c>
      <c r="N77" s="36">
        <v>2460</v>
      </c>
      <c r="O77" s="36">
        <v>2378</v>
      </c>
      <c r="P77" s="36">
        <v>2395</v>
      </c>
      <c r="Q77" s="36">
        <v>3104</v>
      </c>
      <c r="R77" s="36">
        <v>3243</v>
      </c>
      <c r="S77" s="36">
        <v>2769</v>
      </c>
      <c r="T77" s="36">
        <v>2306</v>
      </c>
      <c r="U77" s="36">
        <v>1721</v>
      </c>
      <c r="V77" s="36">
        <v>1188</v>
      </c>
      <c r="W77" s="36">
        <v>764</v>
      </c>
      <c r="X77" s="36">
        <v>210</v>
      </c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</row>
    <row r="78" spans="1:59" ht="15.95" customHeight="1">
      <c r="A78" s="35" t="s">
        <v>68</v>
      </c>
      <c r="B78" s="35" t="s">
        <v>70</v>
      </c>
      <c r="C78" s="26" t="s">
        <v>72</v>
      </c>
      <c r="D78" s="36">
        <v>77350</v>
      </c>
      <c r="E78" s="36">
        <v>2992</v>
      </c>
      <c r="F78" s="36">
        <v>3221</v>
      </c>
      <c r="G78" s="36">
        <v>3341</v>
      </c>
      <c r="H78" s="36">
        <v>3372</v>
      </c>
      <c r="I78" s="36">
        <v>3579</v>
      </c>
      <c r="J78" s="36">
        <v>3894</v>
      </c>
      <c r="K78" s="36">
        <v>4334</v>
      </c>
      <c r="L78" s="36">
        <v>4483</v>
      </c>
      <c r="M78" s="36">
        <v>5150</v>
      </c>
      <c r="N78" s="36">
        <v>4965</v>
      </c>
      <c r="O78" s="36">
        <v>4767</v>
      </c>
      <c r="P78" s="36">
        <v>4782</v>
      </c>
      <c r="Q78" s="36">
        <v>6194</v>
      </c>
      <c r="R78" s="36">
        <v>6379</v>
      </c>
      <c r="S78" s="36">
        <v>5284</v>
      </c>
      <c r="T78" s="36">
        <v>4195</v>
      </c>
      <c r="U78" s="36">
        <v>2992</v>
      </c>
      <c r="V78" s="36">
        <v>1937</v>
      </c>
      <c r="W78" s="36">
        <v>1181</v>
      </c>
      <c r="X78" s="36">
        <v>307</v>
      </c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</row>
    <row r="79" spans="1:59" ht="24" customHeight="1">
      <c r="A79" s="35">
        <v>2031</v>
      </c>
      <c r="B79" s="35" t="s">
        <v>70</v>
      </c>
      <c r="C79" s="26" t="s">
        <v>69</v>
      </c>
      <c r="D79" s="36">
        <v>37806</v>
      </c>
      <c r="E79" s="36">
        <v>1515</v>
      </c>
      <c r="F79" s="36">
        <v>1635</v>
      </c>
      <c r="G79" s="36">
        <v>1713</v>
      </c>
      <c r="H79" s="36">
        <v>1730</v>
      </c>
      <c r="I79" s="36">
        <v>1814</v>
      </c>
      <c r="J79" s="36">
        <v>1947</v>
      </c>
      <c r="K79" s="36">
        <v>2166</v>
      </c>
      <c r="L79" s="36">
        <v>2240</v>
      </c>
      <c r="M79" s="36">
        <v>2581</v>
      </c>
      <c r="N79" s="36">
        <v>2510</v>
      </c>
      <c r="O79" s="36">
        <v>2428</v>
      </c>
      <c r="P79" s="36">
        <v>2290</v>
      </c>
      <c r="Q79" s="36">
        <v>2958</v>
      </c>
      <c r="R79" s="36">
        <v>3158</v>
      </c>
      <c r="S79" s="36">
        <v>2601</v>
      </c>
      <c r="T79" s="36">
        <v>1934</v>
      </c>
      <c r="U79" s="36">
        <v>1343</v>
      </c>
      <c r="V79" s="36">
        <v>706</v>
      </c>
      <c r="W79" s="36">
        <v>430</v>
      </c>
      <c r="X79" s="36">
        <v>107</v>
      </c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</row>
    <row r="80" spans="1:59" ht="15.95" customHeight="1">
      <c r="A80" s="35" t="s">
        <v>68</v>
      </c>
      <c r="B80" s="35" t="s">
        <v>70</v>
      </c>
      <c r="C80" s="26" t="s">
        <v>71</v>
      </c>
      <c r="D80" s="36">
        <v>39226</v>
      </c>
      <c r="E80" s="36">
        <v>1435</v>
      </c>
      <c r="F80" s="36">
        <v>1548</v>
      </c>
      <c r="G80" s="36">
        <v>1621</v>
      </c>
      <c r="H80" s="36">
        <v>1647</v>
      </c>
      <c r="I80" s="36">
        <v>1750</v>
      </c>
      <c r="J80" s="36">
        <v>1889</v>
      </c>
      <c r="K80" s="36">
        <v>2105</v>
      </c>
      <c r="L80" s="36">
        <v>2179</v>
      </c>
      <c r="M80" s="36">
        <v>2500</v>
      </c>
      <c r="N80" s="36">
        <v>2459</v>
      </c>
      <c r="O80" s="36">
        <v>2417</v>
      </c>
      <c r="P80" s="36">
        <v>2302</v>
      </c>
      <c r="Q80" s="36">
        <v>2978</v>
      </c>
      <c r="R80" s="36">
        <v>3256</v>
      </c>
      <c r="S80" s="36">
        <v>2855</v>
      </c>
      <c r="T80" s="36">
        <v>2343</v>
      </c>
      <c r="U80" s="36">
        <v>1822</v>
      </c>
      <c r="V80" s="36">
        <v>1112</v>
      </c>
      <c r="W80" s="36">
        <v>781</v>
      </c>
      <c r="X80" s="36">
        <v>226</v>
      </c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</row>
    <row r="81" spans="1:59" ht="15.95" customHeight="1">
      <c r="A81" s="35" t="s">
        <v>68</v>
      </c>
      <c r="B81" s="35" t="s">
        <v>70</v>
      </c>
      <c r="C81" s="26" t="s">
        <v>72</v>
      </c>
      <c r="D81" s="36">
        <v>77032</v>
      </c>
      <c r="E81" s="36">
        <v>2950</v>
      </c>
      <c r="F81" s="36">
        <v>3182</v>
      </c>
      <c r="G81" s="36">
        <v>3334</v>
      </c>
      <c r="H81" s="36">
        <v>3377</v>
      </c>
      <c r="I81" s="36">
        <v>3564</v>
      </c>
      <c r="J81" s="36">
        <v>3836</v>
      </c>
      <c r="K81" s="36">
        <v>4271</v>
      </c>
      <c r="L81" s="36">
        <v>4419</v>
      </c>
      <c r="M81" s="36">
        <v>5082</v>
      </c>
      <c r="N81" s="36">
        <v>4969</v>
      </c>
      <c r="O81" s="36">
        <v>4845</v>
      </c>
      <c r="P81" s="36">
        <v>4593</v>
      </c>
      <c r="Q81" s="36">
        <v>5937</v>
      </c>
      <c r="R81" s="36">
        <v>6414</v>
      </c>
      <c r="S81" s="36">
        <v>5456</v>
      </c>
      <c r="T81" s="36">
        <v>4277</v>
      </c>
      <c r="U81" s="36">
        <v>3166</v>
      </c>
      <c r="V81" s="36">
        <v>1818</v>
      </c>
      <c r="W81" s="36">
        <v>1212</v>
      </c>
      <c r="X81" s="36">
        <v>332</v>
      </c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</row>
    <row r="82" spans="1:59" ht="24" customHeight="1">
      <c r="A82" s="35">
        <v>2032</v>
      </c>
      <c r="B82" s="35" t="s">
        <v>70</v>
      </c>
      <c r="C82" s="26" t="s">
        <v>69</v>
      </c>
      <c r="D82" s="36">
        <v>37641</v>
      </c>
      <c r="E82" s="36">
        <v>1495</v>
      </c>
      <c r="F82" s="36">
        <v>1613</v>
      </c>
      <c r="G82" s="36">
        <v>1705</v>
      </c>
      <c r="H82" s="36">
        <v>1733</v>
      </c>
      <c r="I82" s="36">
        <v>1801</v>
      </c>
      <c r="J82" s="36">
        <v>1932</v>
      </c>
      <c r="K82" s="36">
        <v>2118</v>
      </c>
      <c r="L82" s="36">
        <v>2230</v>
      </c>
      <c r="M82" s="36">
        <v>2522</v>
      </c>
      <c r="N82" s="36">
        <v>2521</v>
      </c>
      <c r="O82" s="36">
        <v>2464</v>
      </c>
      <c r="P82" s="36">
        <v>2253</v>
      </c>
      <c r="Q82" s="36">
        <v>2794</v>
      </c>
      <c r="R82" s="36">
        <v>3151</v>
      </c>
      <c r="S82" s="36">
        <v>2684</v>
      </c>
      <c r="T82" s="36">
        <v>1984</v>
      </c>
      <c r="U82" s="36">
        <v>1394</v>
      </c>
      <c r="V82" s="36">
        <v>713</v>
      </c>
      <c r="W82" s="36">
        <v>419</v>
      </c>
      <c r="X82" s="36">
        <v>115</v>
      </c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</row>
    <row r="83" spans="1:59" ht="15.95" customHeight="1">
      <c r="A83" s="35" t="s">
        <v>68</v>
      </c>
      <c r="B83" s="35" t="s">
        <v>70</v>
      </c>
      <c r="C83" s="26" t="s">
        <v>71</v>
      </c>
      <c r="D83" s="36">
        <v>39065</v>
      </c>
      <c r="E83" s="36">
        <v>1416</v>
      </c>
      <c r="F83" s="36">
        <v>1527</v>
      </c>
      <c r="G83" s="36">
        <v>1615</v>
      </c>
      <c r="H83" s="36">
        <v>1649</v>
      </c>
      <c r="I83" s="36">
        <v>1737</v>
      </c>
      <c r="J83" s="36">
        <v>1874</v>
      </c>
      <c r="K83" s="36">
        <v>2059</v>
      </c>
      <c r="L83" s="36">
        <v>2169</v>
      </c>
      <c r="M83" s="36">
        <v>2446</v>
      </c>
      <c r="N83" s="36">
        <v>2464</v>
      </c>
      <c r="O83" s="36">
        <v>2449</v>
      </c>
      <c r="P83" s="36">
        <v>2266</v>
      </c>
      <c r="Q83" s="36">
        <v>2821</v>
      </c>
      <c r="R83" s="36">
        <v>3247</v>
      </c>
      <c r="S83" s="36">
        <v>2937</v>
      </c>
      <c r="T83" s="36">
        <v>2383</v>
      </c>
      <c r="U83" s="36">
        <v>1893</v>
      </c>
      <c r="V83" s="36">
        <v>1116</v>
      </c>
      <c r="W83" s="36">
        <v>757</v>
      </c>
      <c r="X83" s="36">
        <v>241</v>
      </c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</row>
    <row r="84" spans="1:59" ht="15.95" customHeight="1">
      <c r="A84" s="35" t="s">
        <v>68</v>
      </c>
      <c r="B84" s="35" t="s">
        <v>70</v>
      </c>
      <c r="C84" s="26" t="s">
        <v>72</v>
      </c>
      <c r="D84" s="36">
        <v>76706</v>
      </c>
      <c r="E84" s="36">
        <v>2911</v>
      </c>
      <c r="F84" s="36">
        <v>3140</v>
      </c>
      <c r="G84" s="36">
        <v>3320</v>
      </c>
      <c r="H84" s="36">
        <v>3382</v>
      </c>
      <c r="I84" s="36">
        <v>3538</v>
      </c>
      <c r="J84" s="36">
        <v>3805</v>
      </c>
      <c r="K84" s="36">
        <v>4178</v>
      </c>
      <c r="L84" s="36">
        <v>4399</v>
      </c>
      <c r="M84" s="36">
        <v>4968</v>
      </c>
      <c r="N84" s="36">
        <v>4985</v>
      </c>
      <c r="O84" s="36">
        <v>4913</v>
      </c>
      <c r="P84" s="36">
        <v>4519</v>
      </c>
      <c r="Q84" s="36">
        <v>5615</v>
      </c>
      <c r="R84" s="36">
        <v>6397</v>
      </c>
      <c r="S84" s="36">
        <v>5621</v>
      </c>
      <c r="T84" s="36">
        <v>4367</v>
      </c>
      <c r="U84" s="36">
        <v>3287</v>
      </c>
      <c r="V84" s="36">
        <v>1829</v>
      </c>
      <c r="W84" s="36">
        <v>1176</v>
      </c>
      <c r="X84" s="36">
        <v>356</v>
      </c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</row>
    <row r="85" spans="1:59" ht="24" customHeight="1">
      <c r="A85" s="35">
        <v>2033</v>
      </c>
      <c r="B85" s="35" t="s">
        <v>68</v>
      </c>
      <c r="C85" s="26" t="s">
        <v>69</v>
      </c>
      <c r="D85" s="36">
        <v>37471</v>
      </c>
      <c r="E85" s="36">
        <v>1476</v>
      </c>
      <c r="F85" s="36">
        <v>1590</v>
      </c>
      <c r="G85" s="36">
        <v>1695</v>
      </c>
      <c r="H85" s="36">
        <v>1735</v>
      </c>
      <c r="I85" s="36">
        <v>1790</v>
      </c>
      <c r="J85" s="36">
        <v>1920</v>
      </c>
      <c r="K85" s="36">
        <v>2078</v>
      </c>
      <c r="L85" s="36">
        <v>2216</v>
      </c>
      <c r="M85" s="36">
        <v>2442</v>
      </c>
      <c r="N85" s="36">
        <v>2556</v>
      </c>
      <c r="O85" s="36">
        <v>2483</v>
      </c>
      <c r="P85" s="36">
        <v>2265</v>
      </c>
      <c r="Q85" s="36">
        <v>2601</v>
      </c>
      <c r="R85" s="36">
        <v>3108</v>
      </c>
      <c r="S85" s="36">
        <v>2776</v>
      </c>
      <c r="T85" s="36">
        <v>2044</v>
      </c>
      <c r="U85" s="36">
        <v>1429</v>
      </c>
      <c r="V85" s="36">
        <v>731</v>
      </c>
      <c r="W85" s="36">
        <v>410</v>
      </c>
      <c r="X85" s="36">
        <v>126</v>
      </c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</row>
    <row r="86" spans="1:59" ht="15.95" customHeight="1">
      <c r="A86" s="35" t="s">
        <v>68</v>
      </c>
      <c r="B86" s="35" t="s">
        <v>68</v>
      </c>
      <c r="C86" s="26" t="s">
        <v>71</v>
      </c>
      <c r="D86" s="36">
        <v>38902</v>
      </c>
      <c r="E86" s="36">
        <v>1398</v>
      </c>
      <c r="F86" s="36">
        <v>1506</v>
      </c>
      <c r="G86" s="36">
        <v>1604</v>
      </c>
      <c r="H86" s="36">
        <v>1651</v>
      </c>
      <c r="I86" s="36">
        <v>1726</v>
      </c>
      <c r="J86" s="36">
        <v>1863</v>
      </c>
      <c r="K86" s="36">
        <v>2020</v>
      </c>
      <c r="L86" s="36">
        <v>2157</v>
      </c>
      <c r="M86" s="36">
        <v>2372</v>
      </c>
      <c r="N86" s="36">
        <v>2492</v>
      </c>
      <c r="O86" s="36">
        <v>2465</v>
      </c>
      <c r="P86" s="36">
        <v>2277</v>
      </c>
      <c r="Q86" s="36">
        <v>2638</v>
      </c>
      <c r="R86" s="36">
        <v>3203</v>
      </c>
      <c r="S86" s="36">
        <v>3026</v>
      </c>
      <c r="T86" s="36">
        <v>2434</v>
      </c>
      <c r="U86" s="36">
        <v>1944</v>
      </c>
      <c r="V86" s="36">
        <v>1134</v>
      </c>
      <c r="W86" s="36">
        <v>735</v>
      </c>
      <c r="X86" s="36">
        <v>258</v>
      </c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</row>
    <row r="87" spans="1:59" ht="15.95" customHeight="1">
      <c r="A87" s="35" t="s">
        <v>68</v>
      </c>
      <c r="B87" s="35" t="s">
        <v>68</v>
      </c>
      <c r="C87" s="26" t="s">
        <v>72</v>
      </c>
      <c r="D87" s="36">
        <v>76373</v>
      </c>
      <c r="E87" s="36">
        <v>2874</v>
      </c>
      <c r="F87" s="36">
        <v>3096</v>
      </c>
      <c r="G87" s="36">
        <v>3299</v>
      </c>
      <c r="H87" s="36">
        <v>3386</v>
      </c>
      <c r="I87" s="36">
        <v>3516</v>
      </c>
      <c r="J87" s="36">
        <v>3782</v>
      </c>
      <c r="K87" s="36">
        <v>4098</v>
      </c>
      <c r="L87" s="36">
        <v>4373</v>
      </c>
      <c r="M87" s="36">
        <v>4814</v>
      </c>
      <c r="N87" s="36">
        <v>5047</v>
      </c>
      <c r="O87" s="36">
        <v>4948</v>
      </c>
      <c r="P87" s="36">
        <v>4542</v>
      </c>
      <c r="Q87" s="36">
        <v>5239</v>
      </c>
      <c r="R87" s="36">
        <v>6311</v>
      </c>
      <c r="S87" s="36">
        <v>5802</v>
      </c>
      <c r="T87" s="36">
        <v>4478</v>
      </c>
      <c r="U87" s="36">
        <v>3373</v>
      </c>
      <c r="V87" s="36">
        <v>1864</v>
      </c>
      <c r="W87" s="36">
        <v>1145</v>
      </c>
      <c r="X87" s="36">
        <v>384</v>
      </c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</row>
    <row r="88" spans="1:59" ht="24" customHeight="1">
      <c r="A88" s="35">
        <v>2034</v>
      </c>
      <c r="B88" s="35" t="s">
        <v>68</v>
      </c>
      <c r="C88" s="26" t="s">
        <v>69</v>
      </c>
      <c r="D88" s="36">
        <v>37296</v>
      </c>
      <c r="E88" s="36">
        <v>1458</v>
      </c>
      <c r="F88" s="36">
        <v>1568</v>
      </c>
      <c r="G88" s="36">
        <v>1681</v>
      </c>
      <c r="H88" s="36">
        <v>1736</v>
      </c>
      <c r="I88" s="36">
        <v>1790</v>
      </c>
      <c r="J88" s="36">
        <v>1899</v>
      </c>
      <c r="K88" s="36">
        <v>2044</v>
      </c>
      <c r="L88" s="36">
        <v>2210</v>
      </c>
      <c r="M88" s="36">
        <v>2363</v>
      </c>
      <c r="N88" s="36">
        <v>2580</v>
      </c>
      <c r="O88" s="36">
        <v>2492</v>
      </c>
      <c r="P88" s="36">
        <v>2288</v>
      </c>
      <c r="Q88" s="36">
        <v>2433</v>
      </c>
      <c r="R88" s="36">
        <v>3034</v>
      </c>
      <c r="S88" s="36">
        <v>2847</v>
      </c>
      <c r="T88" s="36">
        <v>2115</v>
      </c>
      <c r="U88" s="36">
        <v>1457</v>
      </c>
      <c r="V88" s="36">
        <v>768</v>
      </c>
      <c r="W88" s="36">
        <v>398</v>
      </c>
      <c r="X88" s="36">
        <v>137</v>
      </c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</row>
    <row r="89" spans="1:59" ht="15.95" customHeight="1">
      <c r="A89" s="35" t="s">
        <v>68</v>
      </c>
      <c r="B89" s="35" t="s">
        <v>68</v>
      </c>
      <c r="C89" s="26" t="s">
        <v>71</v>
      </c>
      <c r="D89" s="36">
        <v>38736</v>
      </c>
      <c r="E89" s="36">
        <v>1381</v>
      </c>
      <c r="F89" s="36">
        <v>1484</v>
      </c>
      <c r="G89" s="36">
        <v>1591</v>
      </c>
      <c r="H89" s="36">
        <v>1652</v>
      </c>
      <c r="I89" s="36">
        <v>1726</v>
      </c>
      <c r="J89" s="36">
        <v>1842</v>
      </c>
      <c r="K89" s="36">
        <v>1989</v>
      </c>
      <c r="L89" s="36">
        <v>2150</v>
      </c>
      <c r="M89" s="36">
        <v>2297</v>
      </c>
      <c r="N89" s="36">
        <v>2512</v>
      </c>
      <c r="O89" s="36">
        <v>2469</v>
      </c>
      <c r="P89" s="36">
        <v>2300</v>
      </c>
      <c r="Q89" s="36">
        <v>2479</v>
      </c>
      <c r="R89" s="36">
        <v>3128</v>
      </c>
      <c r="S89" s="36">
        <v>3089</v>
      </c>
      <c r="T89" s="36">
        <v>2501</v>
      </c>
      <c r="U89" s="36">
        <v>1977</v>
      </c>
      <c r="V89" s="36">
        <v>1181</v>
      </c>
      <c r="W89" s="36">
        <v>709</v>
      </c>
      <c r="X89" s="36">
        <v>278</v>
      </c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</row>
    <row r="90" spans="1:59" ht="15.95" customHeight="1">
      <c r="A90" s="35" t="s">
        <v>68</v>
      </c>
      <c r="B90" s="35" t="s">
        <v>68</v>
      </c>
      <c r="C90" s="26" t="s">
        <v>72</v>
      </c>
      <c r="D90" s="36">
        <v>76033</v>
      </c>
      <c r="E90" s="36">
        <v>2839</v>
      </c>
      <c r="F90" s="36">
        <v>3052</v>
      </c>
      <c r="G90" s="36">
        <v>3272</v>
      </c>
      <c r="H90" s="36">
        <v>3388</v>
      </c>
      <c r="I90" s="36">
        <v>3515</v>
      </c>
      <c r="J90" s="36">
        <v>3741</v>
      </c>
      <c r="K90" s="36">
        <v>4034</v>
      </c>
      <c r="L90" s="36">
        <v>4360</v>
      </c>
      <c r="M90" s="36">
        <v>4660</v>
      </c>
      <c r="N90" s="36">
        <v>5091</v>
      </c>
      <c r="O90" s="36">
        <v>4961</v>
      </c>
      <c r="P90" s="36">
        <v>4588</v>
      </c>
      <c r="Q90" s="36">
        <v>4913</v>
      </c>
      <c r="R90" s="36">
        <v>6163</v>
      </c>
      <c r="S90" s="36">
        <v>5936</v>
      </c>
      <c r="T90" s="36">
        <v>4617</v>
      </c>
      <c r="U90" s="36">
        <v>3434</v>
      </c>
      <c r="V90" s="36">
        <v>1949</v>
      </c>
      <c r="W90" s="36">
        <v>1107</v>
      </c>
      <c r="X90" s="36">
        <v>415</v>
      </c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</row>
    <row r="91" spans="1:59" ht="24" customHeight="1">
      <c r="A91" s="35">
        <v>2035</v>
      </c>
      <c r="B91" s="35" t="s">
        <v>68</v>
      </c>
      <c r="C91" s="26" t="s">
        <v>69</v>
      </c>
      <c r="D91" s="36">
        <v>37117</v>
      </c>
      <c r="E91" s="36">
        <v>1441</v>
      </c>
      <c r="F91" s="36">
        <v>1545</v>
      </c>
      <c r="G91" s="36">
        <v>1663</v>
      </c>
      <c r="H91" s="36">
        <v>1735</v>
      </c>
      <c r="I91" s="36">
        <v>1791</v>
      </c>
      <c r="J91" s="36">
        <v>1886</v>
      </c>
      <c r="K91" s="36">
        <v>2005</v>
      </c>
      <c r="L91" s="36">
        <v>2206</v>
      </c>
      <c r="M91" s="36">
        <v>2272</v>
      </c>
      <c r="N91" s="36">
        <v>2606</v>
      </c>
      <c r="O91" s="36">
        <v>2479</v>
      </c>
      <c r="P91" s="36">
        <v>2341</v>
      </c>
      <c r="Q91" s="36">
        <v>2304</v>
      </c>
      <c r="R91" s="36">
        <v>2929</v>
      </c>
      <c r="S91" s="36">
        <v>2892</v>
      </c>
      <c r="T91" s="36">
        <v>2193</v>
      </c>
      <c r="U91" s="36">
        <v>1485</v>
      </c>
      <c r="V91" s="36">
        <v>836</v>
      </c>
      <c r="W91" s="36">
        <v>361</v>
      </c>
      <c r="X91" s="36">
        <v>147</v>
      </c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</row>
    <row r="92" spans="1:59" ht="15.95" customHeight="1">
      <c r="A92" s="35" t="s">
        <v>70</v>
      </c>
      <c r="B92" s="35" t="s">
        <v>68</v>
      </c>
      <c r="C92" s="26" t="s">
        <v>71</v>
      </c>
      <c r="D92" s="36">
        <v>38568</v>
      </c>
      <c r="E92" s="36">
        <v>1365</v>
      </c>
      <c r="F92" s="36">
        <v>1463</v>
      </c>
      <c r="G92" s="36">
        <v>1574</v>
      </c>
      <c r="H92" s="36">
        <v>1651</v>
      </c>
      <c r="I92" s="36">
        <v>1727</v>
      </c>
      <c r="J92" s="36">
        <v>1829</v>
      </c>
      <c r="K92" s="36">
        <v>1949</v>
      </c>
      <c r="L92" s="36">
        <v>2148</v>
      </c>
      <c r="M92" s="36">
        <v>2214</v>
      </c>
      <c r="N92" s="36">
        <v>2533</v>
      </c>
      <c r="O92" s="36">
        <v>2451</v>
      </c>
      <c r="P92" s="36">
        <v>2355</v>
      </c>
      <c r="Q92" s="36">
        <v>2353</v>
      </c>
      <c r="R92" s="36">
        <v>3028</v>
      </c>
      <c r="S92" s="36">
        <v>3121</v>
      </c>
      <c r="T92" s="36">
        <v>2582</v>
      </c>
      <c r="U92" s="36">
        <v>2001</v>
      </c>
      <c r="V92" s="36">
        <v>1285</v>
      </c>
      <c r="W92" s="36">
        <v>642</v>
      </c>
      <c r="X92" s="36">
        <v>296</v>
      </c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</row>
    <row r="93" spans="1:59" ht="15.95" customHeight="1">
      <c r="A93" s="35" t="s">
        <v>70</v>
      </c>
      <c r="B93" s="35" t="s">
        <v>68</v>
      </c>
      <c r="C93" s="26" t="s">
        <v>72</v>
      </c>
      <c r="D93" s="36">
        <v>75686</v>
      </c>
      <c r="E93" s="36">
        <v>2806</v>
      </c>
      <c r="F93" s="36">
        <v>3008</v>
      </c>
      <c r="G93" s="36">
        <v>3237</v>
      </c>
      <c r="H93" s="36">
        <v>3387</v>
      </c>
      <c r="I93" s="36">
        <v>3518</v>
      </c>
      <c r="J93" s="36">
        <v>3716</v>
      </c>
      <c r="K93" s="36">
        <v>3954</v>
      </c>
      <c r="L93" s="36">
        <v>4354</v>
      </c>
      <c r="M93" s="36">
        <v>4487</v>
      </c>
      <c r="N93" s="36">
        <v>5139</v>
      </c>
      <c r="O93" s="36">
        <v>4930</v>
      </c>
      <c r="P93" s="36">
        <v>4696</v>
      </c>
      <c r="Q93" s="36">
        <v>4657</v>
      </c>
      <c r="R93" s="36">
        <v>5957</v>
      </c>
      <c r="S93" s="36">
        <v>6013</v>
      </c>
      <c r="T93" s="36">
        <v>4775</v>
      </c>
      <c r="U93" s="36">
        <v>3486</v>
      </c>
      <c r="V93" s="36">
        <v>2121</v>
      </c>
      <c r="W93" s="36">
        <v>1003</v>
      </c>
      <c r="X93" s="36">
        <v>444</v>
      </c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</row>
    <row r="94" spans="1:59" ht="24" customHeight="1">
      <c r="A94" s="35">
        <v>2036</v>
      </c>
      <c r="B94" s="35" t="s">
        <v>68</v>
      </c>
      <c r="C94" s="26" t="s">
        <v>69</v>
      </c>
      <c r="D94" s="36">
        <v>36934</v>
      </c>
      <c r="E94" s="36">
        <v>1425</v>
      </c>
      <c r="F94" s="36">
        <v>1524</v>
      </c>
      <c r="G94" s="36">
        <v>1643</v>
      </c>
      <c r="H94" s="36">
        <v>1732</v>
      </c>
      <c r="I94" s="36">
        <v>1794</v>
      </c>
      <c r="J94" s="36">
        <v>1879</v>
      </c>
      <c r="K94" s="36">
        <v>1976</v>
      </c>
      <c r="L94" s="36">
        <v>2173</v>
      </c>
      <c r="M94" s="36">
        <v>2239</v>
      </c>
      <c r="N94" s="36">
        <v>2572</v>
      </c>
      <c r="O94" s="36">
        <v>2485</v>
      </c>
      <c r="P94" s="36">
        <v>2380</v>
      </c>
      <c r="Q94" s="36">
        <v>2211</v>
      </c>
      <c r="R94" s="36">
        <v>2806</v>
      </c>
      <c r="S94" s="36">
        <v>2915</v>
      </c>
      <c r="T94" s="36">
        <v>2272</v>
      </c>
      <c r="U94" s="36">
        <v>1526</v>
      </c>
      <c r="V94" s="36">
        <v>886</v>
      </c>
      <c r="W94" s="36">
        <v>344</v>
      </c>
      <c r="X94" s="36">
        <v>154</v>
      </c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</row>
    <row r="95" spans="1:59" ht="15.95" customHeight="1">
      <c r="A95" s="35" t="s">
        <v>68</v>
      </c>
      <c r="B95" s="35" t="s">
        <v>68</v>
      </c>
      <c r="C95" s="26" t="s">
        <v>71</v>
      </c>
      <c r="D95" s="36">
        <v>38397</v>
      </c>
      <c r="E95" s="36">
        <v>1349</v>
      </c>
      <c r="F95" s="36">
        <v>1442</v>
      </c>
      <c r="G95" s="36">
        <v>1555</v>
      </c>
      <c r="H95" s="36">
        <v>1648</v>
      </c>
      <c r="I95" s="36">
        <v>1729</v>
      </c>
      <c r="J95" s="36">
        <v>1822</v>
      </c>
      <c r="K95" s="36">
        <v>1920</v>
      </c>
      <c r="L95" s="36">
        <v>2118</v>
      </c>
      <c r="M95" s="36">
        <v>2183</v>
      </c>
      <c r="N95" s="36">
        <v>2499</v>
      </c>
      <c r="O95" s="36">
        <v>2450</v>
      </c>
      <c r="P95" s="36">
        <v>2394</v>
      </c>
      <c r="Q95" s="36">
        <v>2263</v>
      </c>
      <c r="R95" s="36">
        <v>2907</v>
      </c>
      <c r="S95" s="36">
        <v>3136</v>
      </c>
      <c r="T95" s="36">
        <v>2667</v>
      </c>
      <c r="U95" s="36">
        <v>2038</v>
      </c>
      <c r="V95" s="36">
        <v>1363</v>
      </c>
      <c r="W95" s="36">
        <v>608</v>
      </c>
      <c r="X95" s="36">
        <v>307</v>
      </c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</row>
    <row r="96" spans="1:59" ht="15.95" customHeight="1">
      <c r="A96" s="35" t="s">
        <v>68</v>
      </c>
      <c r="B96" s="35" t="s">
        <v>68</v>
      </c>
      <c r="C96" s="26" t="s">
        <v>72</v>
      </c>
      <c r="D96" s="36">
        <v>75331</v>
      </c>
      <c r="E96" s="36">
        <v>2774</v>
      </c>
      <c r="F96" s="36">
        <v>2966</v>
      </c>
      <c r="G96" s="36">
        <v>3199</v>
      </c>
      <c r="H96" s="36">
        <v>3379</v>
      </c>
      <c r="I96" s="36">
        <v>3523</v>
      </c>
      <c r="J96" s="36">
        <v>3701</v>
      </c>
      <c r="K96" s="36">
        <v>3895</v>
      </c>
      <c r="L96" s="36">
        <v>4291</v>
      </c>
      <c r="M96" s="36">
        <v>4423</v>
      </c>
      <c r="N96" s="36">
        <v>5071</v>
      </c>
      <c r="O96" s="36">
        <v>4935</v>
      </c>
      <c r="P96" s="36">
        <v>4773</v>
      </c>
      <c r="Q96" s="36">
        <v>4474</v>
      </c>
      <c r="R96" s="36">
        <v>5713</v>
      </c>
      <c r="S96" s="36">
        <v>6051</v>
      </c>
      <c r="T96" s="36">
        <v>4938</v>
      </c>
      <c r="U96" s="36">
        <v>3564</v>
      </c>
      <c r="V96" s="36">
        <v>2248</v>
      </c>
      <c r="W96" s="36">
        <v>951</v>
      </c>
      <c r="X96" s="36">
        <v>460</v>
      </c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</row>
    <row r="97" spans="1:59" ht="24" customHeight="1">
      <c r="A97" s="35">
        <v>2037</v>
      </c>
      <c r="B97" s="35" t="s">
        <v>68</v>
      </c>
      <c r="C97" s="26" t="s">
        <v>69</v>
      </c>
      <c r="D97" s="36">
        <v>36745</v>
      </c>
      <c r="E97" s="36">
        <v>1409</v>
      </c>
      <c r="F97" s="36">
        <v>1503</v>
      </c>
      <c r="G97" s="36">
        <v>1622</v>
      </c>
      <c r="H97" s="36">
        <v>1724</v>
      </c>
      <c r="I97" s="36">
        <v>1797</v>
      </c>
      <c r="J97" s="36">
        <v>1865</v>
      </c>
      <c r="K97" s="36">
        <v>1961</v>
      </c>
      <c r="L97" s="36">
        <v>2126</v>
      </c>
      <c r="M97" s="36">
        <v>2230</v>
      </c>
      <c r="N97" s="36">
        <v>2513</v>
      </c>
      <c r="O97" s="36">
        <v>2497</v>
      </c>
      <c r="P97" s="36">
        <v>2416</v>
      </c>
      <c r="Q97" s="36">
        <v>2176</v>
      </c>
      <c r="R97" s="36">
        <v>2651</v>
      </c>
      <c r="S97" s="36">
        <v>2912</v>
      </c>
      <c r="T97" s="36">
        <v>2349</v>
      </c>
      <c r="U97" s="36">
        <v>1570</v>
      </c>
      <c r="V97" s="36">
        <v>922</v>
      </c>
      <c r="W97" s="36">
        <v>352</v>
      </c>
      <c r="X97" s="36">
        <v>151</v>
      </c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</row>
    <row r="98" spans="1:59" ht="15.95" customHeight="1">
      <c r="A98" s="35" t="s">
        <v>68</v>
      </c>
      <c r="B98" s="35" t="s">
        <v>68</v>
      </c>
      <c r="C98" s="26" t="s">
        <v>71</v>
      </c>
      <c r="D98" s="36">
        <v>38224</v>
      </c>
      <c r="E98" s="36">
        <v>1334</v>
      </c>
      <c r="F98" s="36">
        <v>1423</v>
      </c>
      <c r="G98" s="36">
        <v>1535</v>
      </c>
      <c r="H98" s="36">
        <v>1641</v>
      </c>
      <c r="I98" s="36">
        <v>1732</v>
      </c>
      <c r="J98" s="36">
        <v>1809</v>
      </c>
      <c r="K98" s="36">
        <v>1904</v>
      </c>
      <c r="L98" s="36">
        <v>2072</v>
      </c>
      <c r="M98" s="36">
        <v>2174</v>
      </c>
      <c r="N98" s="36">
        <v>2446</v>
      </c>
      <c r="O98" s="36">
        <v>2455</v>
      </c>
      <c r="P98" s="36">
        <v>2426</v>
      </c>
      <c r="Q98" s="36">
        <v>2229</v>
      </c>
      <c r="R98" s="36">
        <v>2754</v>
      </c>
      <c r="S98" s="36">
        <v>3129</v>
      </c>
      <c r="T98" s="36">
        <v>2746</v>
      </c>
      <c r="U98" s="36">
        <v>2078</v>
      </c>
      <c r="V98" s="36">
        <v>1419</v>
      </c>
      <c r="W98" s="36">
        <v>618</v>
      </c>
      <c r="X98" s="36">
        <v>300</v>
      </c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pans="1:59" ht="15.95" customHeight="1">
      <c r="A99" s="35" t="s">
        <v>68</v>
      </c>
      <c r="B99" s="35" t="s">
        <v>68</v>
      </c>
      <c r="C99" s="26" t="s">
        <v>72</v>
      </c>
      <c r="D99" s="36">
        <v>74969</v>
      </c>
      <c r="E99" s="36">
        <v>2743</v>
      </c>
      <c r="F99" s="36">
        <v>2927</v>
      </c>
      <c r="G99" s="36">
        <v>3157</v>
      </c>
      <c r="H99" s="36">
        <v>3365</v>
      </c>
      <c r="I99" s="36">
        <v>3528</v>
      </c>
      <c r="J99" s="36">
        <v>3675</v>
      </c>
      <c r="K99" s="36">
        <v>3865</v>
      </c>
      <c r="L99" s="36">
        <v>4198</v>
      </c>
      <c r="M99" s="36">
        <v>4403</v>
      </c>
      <c r="N99" s="36">
        <v>4959</v>
      </c>
      <c r="O99" s="36">
        <v>4951</v>
      </c>
      <c r="P99" s="36">
        <v>4842</v>
      </c>
      <c r="Q99" s="36">
        <v>4405</v>
      </c>
      <c r="R99" s="36">
        <v>5405</v>
      </c>
      <c r="S99" s="36">
        <v>6040</v>
      </c>
      <c r="T99" s="36">
        <v>5095</v>
      </c>
      <c r="U99" s="36">
        <v>3649</v>
      </c>
      <c r="V99" s="36">
        <v>2341</v>
      </c>
      <c r="W99" s="36">
        <v>969</v>
      </c>
      <c r="X99" s="36">
        <v>451</v>
      </c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</row>
    <row r="100" spans="1:59" ht="24" customHeight="1">
      <c r="A100" s="35">
        <v>2038</v>
      </c>
      <c r="B100" s="35" t="s">
        <v>68</v>
      </c>
      <c r="C100" s="26" t="s">
        <v>69</v>
      </c>
      <c r="D100" s="36">
        <v>36552</v>
      </c>
      <c r="E100" s="36">
        <v>1394</v>
      </c>
      <c r="F100" s="36">
        <v>1484</v>
      </c>
      <c r="G100" s="36">
        <v>1599</v>
      </c>
      <c r="H100" s="36">
        <v>1714</v>
      </c>
      <c r="I100" s="36">
        <v>1799</v>
      </c>
      <c r="J100" s="36">
        <v>1855</v>
      </c>
      <c r="K100" s="36">
        <v>1949</v>
      </c>
      <c r="L100" s="36">
        <v>2086</v>
      </c>
      <c r="M100" s="36">
        <v>2216</v>
      </c>
      <c r="N100" s="36">
        <v>2434</v>
      </c>
      <c r="O100" s="36">
        <v>2531</v>
      </c>
      <c r="P100" s="36">
        <v>2435</v>
      </c>
      <c r="Q100" s="36">
        <v>2189</v>
      </c>
      <c r="R100" s="36">
        <v>2470</v>
      </c>
      <c r="S100" s="36">
        <v>2875</v>
      </c>
      <c r="T100" s="36">
        <v>2434</v>
      </c>
      <c r="U100" s="36">
        <v>1622</v>
      </c>
      <c r="V100" s="36">
        <v>948</v>
      </c>
      <c r="W100" s="36">
        <v>366</v>
      </c>
      <c r="X100" s="36">
        <v>151</v>
      </c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</row>
    <row r="101" spans="1:59" ht="15.95" customHeight="1">
      <c r="A101" s="35" t="s">
        <v>68</v>
      </c>
      <c r="B101" s="35" t="s">
        <v>70</v>
      </c>
      <c r="C101" s="26" t="s">
        <v>71</v>
      </c>
      <c r="D101" s="36">
        <v>38046</v>
      </c>
      <c r="E101" s="36">
        <v>1320</v>
      </c>
      <c r="F101" s="36">
        <v>1405</v>
      </c>
      <c r="G101" s="36">
        <v>1514</v>
      </c>
      <c r="H101" s="36">
        <v>1631</v>
      </c>
      <c r="I101" s="36">
        <v>1734</v>
      </c>
      <c r="J101" s="36">
        <v>1798</v>
      </c>
      <c r="K101" s="36">
        <v>1893</v>
      </c>
      <c r="L101" s="36">
        <v>2033</v>
      </c>
      <c r="M101" s="36">
        <v>2162</v>
      </c>
      <c r="N101" s="36">
        <v>2372</v>
      </c>
      <c r="O101" s="36">
        <v>2483</v>
      </c>
      <c r="P101" s="36">
        <v>2443</v>
      </c>
      <c r="Q101" s="36">
        <v>2240</v>
      </c>
      <c r="R101" s="36">
        <v>2576</v>
      </c>
      <c r="S101" s="36">
        <v>3088</v>
      </c>
      <c r="T101" s="36">
        <v>2833</v>
      </c>
      <c r="U101" s="36">
        <v>2128</v>
      </c>
      <c r="V101" s="36">
        <v>1460</v>
      </c>
      <c r="W101" s="36">
        <v>637</v>
      </c>
      <c r="X101" s="36">
        <v>297</v>
      </c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</row>
    <row r="102" spans="1:59" ht="15.95" customHeight="1">
      <c r="A102" s="35" t="s">
        <v>68</v>
      </c>
      <c r="B102" s="35" t="s">
        <v>70</v>
      </c>
      <c r="C102" s="26" t="s">
        <v>72</v>
      </c>
      <c r="D102" s="36">
        <v>74598</v>
      </c>
      <c r="E102" s="36">
        <v>2714</v>
      </c>
      <c r="F102" s="36">
        <v>2890</v>
      </c>
      <c r="G102" s="36">
        <v>3113</v>
      </c>
      <c r="H102" s="36">
        <v>3345</v>
      </c>
      <c r="I102" s="36">
        <v>3532</v>
      </c>
      <c r="J102" s="36">
        <v>3653</v>
      </c>
      <c r="K102" s="36">
        <v>3842</v>
      </c>
      <c r="L102" s="36">
        <v>4119</v>
      </c>
      <c r="M102" s="36">
        <v>4378</v>
      </c>
      <c r="N102" s="36">
        <v>4806</v>
      </c>
      <c r="O102" s="36">
        <v>5014</v>
      </c>
      <c r="P102" s="36">
        <v>4878</v>
      </c>
      <c r="Q102" s="36">
        <v>4429</v>
      </c>
      <c r="R102" s="36">
        <v>5046</v>
      </c>
      <c r="S102" s="36">
        <v>5963</v>
      </c>
      <c r="T102" s="36">
        <v>5267</v>
      </c>
      <c r="U102" s="36">
        <v>3750</v>
      </c>
      <c r="V102" s="36">
        <v>2409</v>
      </c>
      <c r="W102" s="36">
        <v>1003</v>
      </c>
      <c r="X102" s="36">
        <v>448</v>
      </c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</row>
    <row r="103" spans="1:59" ht="24" customHeight="1">
      <c r="A103" s="35">
        <v>2039</v>
      </c>
      <c r="B103" s="35" t="s">
        <v>68</v>
      </c>
      <c r="C103" s="26" t="s">
        <v>69</v>
      </c>
      <c r="D103" s="36">
        <v>36354</v>
      </c>
      <c r="E103" s="36">
        <v>1380</v>
      </c>
      <c r="F103" s="36">
        <v>1467</v>
      </c>
      <c r="G103" s="36">
        <v>1576</v>
      </c>
      <c r="H103" s="36">
        <v>1700</v>
      </c>
      <c r="I103" s="36">
        <v>1800</v>
      </c>
      <c r="J103" s="36">
        <v>1854</v>
      </c>
      <c r="K103" s="36">
        <v>1928</v>
      </c>
      <c r="L103" s="36">
        <v>2052</v>
      </c>
      <c r="M103" s="36">
        <v>2210</v>
      </c>
      <c r="N103" s="36">
        <v>2355</v>
      </c>
      <c r="O103" s="36">
        <v>2555</v>
      </c>
      <c r="P103" s="36">
        <v>2444</v>
      </c>
      <c r="Q103" s="36">
        <v>2213</v>
      </c>
      <c r="R103" s="36">
        <v>2312</v>
      </c>
      <c r="S103" s="36">
        <v>2810</v>
      </c>
      <c r="T103" s="36">
        <v>2501</v>
      </c>
      <c r="U103" s="36">
        <v>1685</v>
      </c>
      <c r="V103" s="36">
        <v>971</v>
      </c>
      <c r="W103" s="36">
        <v>390</v>
      </c>
      <c r="X103" s="36">
        <v>150</v>
      </c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</row>
    <row r="104" spans="1:59" ht="15.95" customHeight="1">
      <c r="A104" s="35" t="s">
        <v>68</v>
      </c>
      <c r="B104" s="35" t="s">
        <v>68</v>
      </c>
      <c r="C104" s="26" t="s">
        <v>71</v>
      </c>
      <c r="D104" s="36">
        <v>37865</v>
      </c>
      <c r="E104" s="36">
        <v>1307</v>
      </c>
      <c r="F104" s="36">
        <v>1388</v>
      </c>
      <c r="G104" s="36">
        <v>1492</v>
      </c>
      <c r="H104" s="36">
        <v>1617</v>
      </c>
      <c r="I104" s="36">
        <v>1734</v>
      </c>
      <c r="J104" s="36">
        <v>1798</v>
      </c>
      <c r="K104" s="36">
        <v>1873</v>
      </c>
      <c r="L104" s="36">
        <v>2002</v>
      </c>
      <c r="M104" s="36">
        <v>2155</v>
      </c>
      <c r="N104" s="36">
        <v>2297</v>
      </c>
      <c r="O104" s="36">
        <v>2503</v>
      </c>
      <c r="P104" s="36">
        <v>2446</v>
      </c>
      <c r="Q104" s="36">
        <v>2263</v>
      </c>
      <c r="R104" s="36">
        <v>2422</v>
      </c>
      <c r="S104" s="36">
        <v>3018</v>
      </c>
      <c r="T104" s="36">
        <v>2895</v>
      </c>
      <c r="U104" s="36">
        <v>2192</v>
      </c>
      <c r="V104" s="36">
        <v>1491</v>
      </c>
      <c r="W104" s="36">
        <v>674</v>
      </c>
      <c r="X104" s="36">
        <v>295</v>
      </c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</row>
    <row r="105" spans="1:59" ht="15.95" customHeight="1">
      <c r="A105" s="35" t="s">
        <v>68</v>
      </c>
      <c r="B105" s="35" t="s">
        <v>68</v>
      </c>
      <c r="C105" s="26" t="s">
        <v>72</v>
      </c>
      <c r="D105" s="36">
        <v>74219</v>
      </c>
      <c r="E105" s="36">
        <v>2687</v>
      </c>
      <c r="F105" s="36">
        <v>2855</v>
      </c>
      <c r="G105" s="36">
        <v>3068</v>
      </c>
      <c r="H105" s="36">
        <v>3317</v>
      </c>
      <c r="I105" s="36">
        <v>3534</v>
      </c>
      <c r="J105" s="36">
        <v>3653</v>
      </c>
      <c r="K105" s="36">
        <v>3801</v>
      </c>
      <c r="L105" s="36">
        <v>4055</v>
      </c>
      <c r="M105" s="36">
        <v>4365</v>
      </c>
      <c r="N105" s="36">
        <v>4653</v>
      </c>
      <c r="O105" s="36">
        <v>5058</v>
      </c>
      <c r="P105" s="36">
        <v>4891</v>
      </c>
      <c r="Q105" s="36">
        <v>4476</v>
      </c>
      <c r="R105" s="36">
        <v>4734</v>
      </c>
      <c r="S105" s="36">
        <v>5828</v>
      </c>
      <c r="T105" s="36">
        <v>5396</v>
      </c>
      <c r="U105" s="36">
        <v>3877</v>
      </c>
      <c r="V105" s="36">
        <v>2462</v>
      </c>
      <c r="W105" s="36">
        <v>1064</v>
      </c>
      <c r="X105" s="36">
        <v>446</v>
      </c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</row>
    <row r="106" spans="1:59" ht="24" customHeight="1">
      <c r="A106" s="35">
        <v>2040</v>
      </c>
      <c r="B106" s="35" t="s">
        <v>68</v>
      </c>
      <c r="C106" s="26" t="s">
        <v>69</v>
      </c>
      <c r="D106" s="36">
        <v>36151</v>
      </c>
      <c r="E106" s="36">
        <v>1368</v>
      </c>
      <c r="F106" s="36">
        <v>1450</v>
      </c>
      <c r="G106" s="36">
        <v>1554</v>
      </c>
      <c r="H106" s="36">
        <v>1682</v>
      </c>
      <c r="I106" s="36">
        <v>1799</v>
      </c>
      <c r="J106" s="36">
        <v>1856</v>
      </c>
      <c r="K106" s="36">
        <v>1916</v>
      </c>
      <c r="L106" s="36">
        <v>2013</v>
      </c>
      <c r="M106" s="36">
        <v>2206</v>
      </c>
      <c r="N106" s="36">
        <v>2266</v>
      </c>
      <c r="O106" s="36">
        <v>2581</v>
      </c>
      <c r="P106" s="36">
        <v>2432</v>
      </c>
      <c r="Q106" s="36">
        <v>2265</v>
      </c>
      <c r="R106" s="36">
        <v>2191</v>
      </c>
      <c r="S106" s="36">
        <v>2715</v>
      </c>
      <c r="T106" s="36">
        <v>2544</v>
      </c>
      <c r="U106" s="36">
        <v>1752</v>
      </c>
      <c r="V106" s="36">
        <v>995</v>
      </c>
      <c r="W106" s="36">
        <v>426</v>
      </c>
      <c r="X106" s="36">
        <v>141</v>
      </c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</row>
    <row r="107" spans="1:59" ht="15.95" customHeight="1">
      <c r="A107" s="35" t="s">
        <v>68</v>
      </c>
      <c r="B107" s="35" t="s">
        <v>68</v>
      </c>
      <c r="C107" s="26" t="s">
        <v>71</v>
      </c>
      <c r="D107" s="36">
        <v>37678</v>
      </c>
      <c r="E107" s="36">
        <v>1295</v>
      </c>
      <c r="F107" s="36">
        <v>1372</v>
      </c>
      <c r="G107" s="36">
        <v>1471</v>
      </c>
      <c r="H107" s="36">
        <v>1601</v>
      </c>
      <c r="I107" s="36">
        <v>1734</v>
      </c>
      <c r="J107" s="36">
        <v>1799</v>
      </c>
      <c r="K107" s="36">
        <v>1860</v>
      </c>
      <c r="L107" s="36">
        <v>1962</v>
      </c>
      <c r="M107" s="36">
        <v>2153</v>
      </c>
      <c r="N107" s="36">
        <v>2215</v>
      </c>
      <c r="O107" s="36">
        <v>2524</v>
      </c>
      <c r="P107" s="36">
        <v>2429</v>
      </c>
      <c r="Q107" s="36">
        <v>2318</v>
      </c>
      <c r="R107" s="36">
        <v>2300</v>
      </c>
      <c r="S107" s="36">
        <v>2923</v>
      </c>
      <c r="T107" s="36">
        <v>2928</v>
      </c>
      <c r="U107" s="36">
        <v>2268</v>
      </c>
      <c r="V107" s="36">
        <v>1515</v>
      </c>
      <c r="W107" s="36">
        <v>736</v>
      </c>
      <c r="X107" s="36">
        <v>276</v>
      </c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</row>
    <row r="108" spans="1:59" ht="15.95" customHeight="1">
      <c r="A108" s="35" t="s">
        <v>68</v>
      </c>
      <c r="B108" s="35" t="s">
        <v>68</v>
      </c>
      <c r="C108" s="26" t="s">
        <v>72</v>
      </c>
      <c r="D108" s="36">
        <v>73829</v>
      </c>
      <c r="E108" s="36">
        <v>2662</v>
      </c>
      <c r="F108" s="36">
        <v>2822</v>
      </c>
      <c r="G108" s="36">
        <v>3024</v>
      </c>
      <c r="H108" s="36">
        <v>3283</v>
      </c>
      <c r="I108" s="36">
        <v>3533</v>
      </c>
      <c r="J108" s="36">
        <v>3655</v>
      </c>
      <c r="K108" s="36">
        <v>3776</v>
      </c>
      <c r="L108" s="36">
        <v>3975</v>
      </c>
      <c r="M108" s="36">
        <v>4359</v>
      </c>
      <c r="N108" s="36">
        <v>4481</v>
      </c>
      <c r="O108" s="36">
        <v>5106</v>
      </c>
      <c r="P108" s="36">
        <v>4861</v>
      </c>
      <c r="Q108" s="36">
        <v>4583</v>
      </c>
      <c r="R108" s="36">
        <v>4490</v>
      </c>
      <c r="S108" s="36">
        <v>5638</v>
      </c>
      <c r="T108" s="36">
        <v>5472</v>
      </c>
      <c r="U108" s="36">
        <v>4020</v>
      </c>
      <c r="V108" s="36">
        <v>2510</v>
      </c>
      <c r="W108" s="36">
        <v>1162</v>
      </c>
      <c r="X108" s="36">
        <v>417</v>
      </c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</row>
    <row r="109" spans="1:59" ht="24" customHeight="1">
      <c r="A109" s="35">
        <v>2041</v>
      </c>
      <c r="B109" s="35" t="s">
        <v>68</v>
      </c>
      <c r="C109" s="26" t="s">
        <v>69</v>
      </c>
      <c r="D109" s="36">
        <v>35943</v>
      </c>
      <c r="E109" s="36">
        <v>1356</v>
      </c>
      <c r="F109" s="36">
        <v>1433</v>
      </c>
      <c r="G109" s="36">
        <v>1532</v>
      </c>
      <c r="H109" s="36">
        <v>1662</v>
      </c>
      <c r="I109" s="36">
        <v>1795</v>
      </c>
      <c r="J109" s="36">
        <v>1859</v>
      </c>
      <c r="K109" s="36">
        <v>1908</v>
      </c>
      <c r="L109" s="36">
        <v>1984</v>
      </c>
      <c r="M109" s="36">
        <v>2174</v>
      </c>
      <c r="N109" s="36">
        <v>2234</v>
      </c>
      <c r="O109" s="36">
        <v>2549</v>
      </c>
      <c r="P109" s="36">
        <v>2439</v>
      </c>
      <c r="Q109" s="36">
        <v>2304</v>
      </c>
      <c r="R109" s="36">
        <v>2104</v>
      </c>
      <c r="S109" s="36">
        <v>2603</v>
      </c>
      <c r="T109" s="36">
        <v>2569</v>
      </c>
      <c r="U109" s="36">
        <v>1821</v>
      </c>
      <c r="V109" s="36">
        <v>1027</v>
      </c>
      <c r="W109" s="36">
        <v>452</v>
      </c>
      <c r="X109" s="36">
        <v>138</v>
      </c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</row>
    <row r="110" spans="1:59" ht="15.95" customHeight="1">
      <c r="A110" s="35" t="s">
        <v>70</v>
      </c>
      <c r="B110" s="35" t="s">
        <v>68</v>
      </c>
      <c r="C110" s="26" t="s">
        <v>71</v>
      </c>
      <c r="D110" s="36">
        <v>37486</v>
      </c>
      <c r="E110" s="36">
        <v>1284</v>
      </c>
      <c r="F110" s="36">
        <v>1357</v>
      </c>
      <c r="G110" s="36">
        <v>1450</v>
      </c>
      <c r="H110" s="36">
        <v>1582</v>
      </c>
      <c r="I110" s="36">
        <v>1730</v>
      </c>
      <c r="J110" s="36">
        <v>1802</v>
      </c>
      <c r="K110" s="36">
        <v>1853</v>
      </c>
      <c r="L110" s="36">
        <v>1933</v>
      </c>
      <c r="M110" s="36">
        <v>2123</v>
      </c>
      <c r="N110" s="36">
        <v>2185</v>
      </c>
      <c r="O110" s="36">
        <v>2491</v>
      </c>
      <c r="P110" s="36">
        <v>2429</v>
      </c>
      <c r="Q110" s="36">
        <v>2357</v>
      </c>
      <c r="R110" s="36">
        <v>2213</v>
      </c>
      <c r="S110" s="36">
        <v>2808</v>
      </c>
      <c r="T110" s="36">
        <v>2944</v>
      </c>
      <c r="U110" s="36">
        <v>2347</v>
      </c>
      <c r="V110" s="36">
        <v>1550</v>
      </c>
      <c r="W110" s="36">
        <v>781</v>
      </c>
      <c r="X110" s="36">
        <v>269</v>
      </c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</row>
    <row r="111" spans="1:59" ht="15.95" customHeight="1">
      <c r="A111" s="35" t="s">
        <v>70</v>
      </c>
      <c r="B111" s="35" t="s">
        <v>68</v>
      </c>
      <c r="C111" s="26" t="s">
        <v>72</v>
      </c>
      <c r="D111" s="36">
        <v>73430</v>
      </c>
      <c r="E111" s="36">
        <v>2640</v>
      </c>
      <c r="F111" s="36">
        <v>2790</v>
      </c>
      <c r="G111" s="36">
        <v>2982</v>
      </c>
      <c r="H111" s="36">
        <v>3244</v>
      </c>
      <c r="I111" s="36">
        <v>3525</v>
      </c>
      <c r="J111" s="36">
        <v>3660</v>
      </c>
      <c r="K111" s="36">
        <v>3761</v>
      </c>
      <c r="L111" s="36">
        <v>3917</v>
      </c>
      <c r="M111" s="36">
        <v>4296</v>
      </c>
      <c r="N111" s="36">
        <v>4418</v>
      </c>
      <c r="O111" s="36">
        <v>5040</v>
      </c>
      <c r="P111" s="36">
        <v>4868</v>
      </c>
      <c r="Q111" s="36">
        <v>4660</v>
      </c>
      <c r="R111" s="36">
        <v>4317</v>
      </c>
      <c r="S111" s="36">
        <v>5411</v>
      </c>
      <c r="T111" s="36">
        <v>5513</v>
      </c>
      <c r="U111" s="36">
        <v>4168</v>
      </c>
      <c r="V111" s="36">
        <v>2577</v>
      </c>
      <c r="W111" s="36">
        <v>1233</v>
      </c>
      <c r="X111" s="36">
        <v>408</v>
      </c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</row>
    <row r="112" spans="1:59" ht="24" customHeight="1">
      <c r="A112" s="35">
        <v>2042</v>
      </c>
      <c r="B112" s="35" t="s">
        <v>68</v>
      </c>
      <c r="C112" s="26" t="s">
        <v>69</v>
      </c>
      <c r="D112" s="36">
        <v>35731</v>
      </c>
      <c r="E112" s="36">
        <v>1346</v>
      </c>
      <c r="F112" s="36">
        <v>1418</v>
      </c>
      <c r="G112" s="36">
        <v>1512</v>
      </c>
      <c r="H112" s="36">
        <v>1641</v>
      </c>
      <c r="I112" s="36">
        <v>1788</v>
      </c>
      <c r="J112" s="36">
        <v>1861</v>
      </c>
      <c r="K112" s="36">
        <v>1895</v>
      </c>
      <c r="L112" s="36">
        <v>1969</v>
      </c>
      <c r="M112" s="36">
        <v>2127</v>
      </c>
      <c r="N112" s="36">
        <v>2224</v>
      </c>
      <c r="O112" s="36">
        <v>2491</v>
      </c>
      <c r="P112" s="36">
        <v>2451</v>
      </c>
      <c r="Q112" s="36">
        <v>2340</v>
      </c>
      <c r="R112" s="36">
        <v>2073</v>
      </c>
      <c r="S112" s="36">
        <v>2462</v>
      </c>
      <c r="T112" s="36">
        <v>2569</v>
      </c>
      <c r="U112" s="36">
        <v>1888</v>
      </c>
      <c r="V112" s="36">
        <v>1063</v>
      </c>
      <c r="W112" s="36">
        <v>473</v>
      </c>
      <c r="X112" s="36">
        <v>142</v>
      </c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</row>
    <row r="113" spans="1:59" ht="15.95" customHeight="1">
      <c r="A113" s="35" t="s">
        <v>70</v>
      </c>
      <c r="B113" s="35" t="s">
        <v>68</v>
      </c>
      <c r="C113" s="26" t="s">
        <v>71</v>
      </c>
      <c r="D113" s="36">
        <v>37288</v>
      </c>
      <c r="E113" s="36">
        <v>1274</v>
      </c>
      <c r="F113" s="36">
        <v>1342</v>
      </c>
      <c r="G113" s="36">
        <v>1431</v>
      </c>
      <c r="H113" s="36">
        <v>1561</v>
      </c>
      <c r="I113" s="36">
        <v>1723</v>
      </c>
      <c r="J113" s="36">
        <v>1804</v>
      </c>
      <c r="K113" s="36">
        <v>1840</v>
      </c>
      <c r="L113" s="36">
        <v>1917</v>
      </c>
      <c r="M113" s="36">
        <v>2077</v>
      </c>
      <c r="N113" s="36">
        <v>2175</v>
      </c>
      <c r="O113" s="36">
        <v>2438</v>
      </c>
      <c r="P113" s="36">
        <v>2434</v>
      </c>
      <c r="Q113" s="36">
        <v>2389</v>
      </c>
      <c r="R113" s="36">
        <v>2180</v>
      </c>
      <c r="S113" s="36">
        <v>2661</v>
      </c>
      <c r="T113" s="36">
        <v>2940</v>
      </c>
      <c r="U113" s="36">
        <v>2422</v>
      </c>
      <c r="V113" s="36">
        <v>1587</v>
      </c>
      <c r="W113" s="36">
        <v>816</v>
      </c>
      <c r="X113" s="36">
        <v>275</v>
      </c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</row>
    <row r="114" spans="1:59" ht="15.95" customHeight="1">
      <c r="A114" s="35" t="s">
        <v>70</v>
      </c>
      <c r="B114" s="35" t="s">
        <v>68</v>
      </c>
      <c r="C114" s="26" t="s">
        <v>72</v>
      </c>
      <c r="D114" s="36">
        <v>73020</v>
      </c>
      <c r="E114" s="36">
        <v>2620</v>
      </c>
      <c r="F114" s="36">
        <v>2760</v>
      </c>
      <c r="G114" s="36">
        <v>2943</v>
      </c>
      <c r="H114" s="36">
        <v>3202</v>
      </c>
      <c r="I114" s="36">
        <v>3512</v>
      </c>
      <c r="J114" s="36">
        <v>3666</v>
      </c>
      <c r="K114" s="36">
        <v>3735</v>
      </c>
      <c r="L114" s="36">
        <v>3887</v>
      </c>
      <c r="M114" s="36">
        <v>4204</v>
      </c>
      <c r="N114" s="36">
        <v>4400</v>
      </c>
      <c r="O114" s="36">
        <v>4929</v>
      </c>
      <c r="P114" s="36">
        <v>4885</v>
      </c>
      <c r="Q114" s="36">
        <v>4729</v>
      </c>
      <c r="R114" s="36">
        <v>4253</v>
      </c>
      <c r="S114" s="36">
        <v>5123</v>
      </c>
      <c r="T114" s="36">
        <v>5510</v>
      </c>
      <c r="U114" s="36">
        <v>4309</v>
      </c>
      <c r="V114" s="36">
        <v>2649</v>
      </c>
      <c r="W114" s="36">
        <v>1289</v>
      </c>
      <c r="X114" s="36">
        <v>417</v>
      </c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</row>
    <row r="115" spans="1:59" ht="24" customHeight="1">
      <c r="A115" s="35">
        <v>2043</v>
      </c>
      <c r="B115" s="35" t="s">
        <v>68</v>
      </c>
      <c r="C115" s="26" t="s">
        <v>69</v>
      </c>
      <c r="D115" s="36">
        <v>35515</v>
      </c>
      <c r="E115" s="36">
        <v>1337</v>
      </c>
      <c r="F115" s="36">
        <v>1403</v>
      </c>
      <c r="G115" s="36">
        <v>1493</v>
      </c>
      <c r="H115" s="36">
        <v>1618</v>
      </c>
      <c r="I115" s="36">
        <v>1778</v>
      </c>
      <c r="J115" s="36">
        <v>1863</v>
      </c>
      <c r="K115" s="36">
        <v>1885</v>
      </c>
      <c r="L115" s="36">
        <v>1958</v>
      </c>
      <c r="M115" s="36">
        <v>2086</v>
      </c>
      <c r="N115" s="36">
        <v>2211</v>
      </c>
      <c r="O115" s="36">
        <v>2413</v>
      </c>
      <c r="P115" s="36">
        <v>2486</v>
      </c>
      <c r="Q115" s="36">
        <v>2359</v>
      </c>
      <c r="R115" s="36">
        <v>2087</v>
      </c>
      <c r="S115" s="36">
        <v>2295</v>
      </c>
      <c r="T115" s="36">
        <v>2541</v>
      </c>
      <c r="U115" s="36">
        <v>1961</v>
      </c>
      <c r="V115" s="36">
        <v>1102</v>
      </c>
      <c r="W115" s="36">
        <v>488</v>
      </c>
      <c r="X115" s="36">
        <v>149</v>
      </c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</row>
    <row r="116" spans="1:59" ht="15.95" customHeight="1">
      <c r="A116" s="35" t="s">
        <v>70</v>
      </c>
      <c r="B116" s="35" t="s">
        <v>68</v>
      </c>
      <c r="C116" s="26" t="s">
        <v>71</v>
      </c>
      <c r="D116" s="36">
        <v>37085</v>
      </c>
      <c r="E116" s="36">
        <v>1266</v>
      </c>
      <c r="F116" s="36">
        <v>1328</v>
      </c>
      <c r="G116" s="36">
        <v>1413</v>
      </c>
      <c r="H116" s="36">
        <v>1540</v>
      </c>
      <c r="I116" s="36">
        <v>1713</v>
      </c>
      <c r="J116" s="36">
        <v>1806</v>
      </c>
      <c r="K116" s="36">
        <v>1829</v>
      </c>
      <c r="L116" s="36">
        <v>1906</v>
      </c>
      <c r="M116" s="36">
        <v>2038</v>
      </c>
      <c r="N116" s="36">
        <v>2163</v>
      </c>
      <c r="O116" s="36">
        <v>2365</v>
      </c>
      <c r="P116" s="36">
        <v>2462</v>
      </c>
      <c r="Q116" s="36">
        <v>2406</v>
      </c>
      <c r="R116" s="36">
        <v>2192</v>
      </c>
      <c r="S116" s="36">
        <v>2491</v>
      </c>
      <c r="T116" s="36">
        <v>2905</v>
      </c>
      <c r="U116" s="36">
        <v>2502</v>
      </c>
      <c r="V116" s="36">
        <v>1630</v>
      </c>
      <c r="W116" s="36">
        <v>842</v>
      </c>
      <c r="X116" s="36">
        <v>285</v>
      </c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</row>
    <row r="117" spans="1:59" ht="15.95" customHeight="1">
      <c r="A117" s="35" t="s">
        <v>70</v>
      </c>
      <c r="B117" s="35" t="s">
        <v>68</v>
      </c>
      <c r="C117" s="26" t="s">
        <v>72</v>
      </c>
      <c r="D117" s="36">
        <v>72599</v>
      </c>
      <c r="E117" s="36">
        <v>2603</v>
      </c>
      <c r="F117" s="36">
        <v>2731</v>
      </c>
      <c r="G117" s="36">
        <v>2906</v>
      </c>
      <c r="H117" s="36">
        <v>3158</v>
      </c>
      <c r="I117" s="36">
        <v>3491</v>
      </c>
      <c r="J117" s="36">
        <v>3670</v>
      </c>
      <c r="K117" s="36">
        <v>3714</v>
      </c>
      <c r="L117" s="36">
        <v>3864</v>
      </c>
      <c r="M117" s="36">
        <v>4125</v>
      </c>
      <c r="N117" s="36">
        <v>4374</v>
      </c>
      <c r="O117" s="36">
        <v>4778</v>
      </c>
      <c r="P117" s="36">
        <v>4948</v>
      </c>
      <c r="Q117" s="36">
        <v>4765</v>
      </c>
      <c r="R117" s="36">
        <v>4279</v>
      </c>
      <c r="S117" s="36">
        <v>4786</v>
      </c>
      <c r="T117" s="36">
        <v>5446</v>
      </c>
      <c r="U117" s="36">
        <v>4464</v>
      </c>
      <c r="V117" s="36">
        <v>2733</v>
      </c>
      <c r="W117" s="36">
        <v>1330</v>
      </c>
      <c r="X117" s="36">
        <v>435</v>
      </c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</row>
    <row r="118" spans="1:59" ht="24" customHeight="1">
      <c r="A118" s="35">
        <v>2044</v>
      </c>
      <c r="B118" s="35" t="s">
        <v>68</v>
      </c>
      <c r="C118" s="26" t="s">
        <v>69</v>
      </c>
      <c r="D118" s="36">
        <v>35294</v>
      </c>
      <c r="E118" s="36">
        <v>1330</v>
      </c>
      <c r="F118" s="36">
        <v>1389</v>
      </c>
      <c r="G118" s="36">
        <v>1475</v>
      </c>
      <c r="H118" s="36">
        <v>1595</v>
      </c>
      <c r="I118" s="36">
        <v>1764</v>
      </c>
      <c r="J118" s="36">
        <v>1864</v>
      </c>
      <c r="K118" s="36">
        <v>1884</v>
      </c>
      <c r="L118" s="36">
        <v>1937</v>
      </c>
      <c r="M118" s="36">
        <v>2053</v>
      </c>
      <c r="N118" s="36">
        <v>2205</v>
      </c>
      <c r="O118" s="36">
        <v>2336</v>
      </c>
      <c r="P118" s="36">
        <v>2510</v>
      </c>
      <c r="Q118" s="36">
        <v>2369</v>
      </c>
      <c r="R118" s="36">
        <v>2111</v>
      </c>
      <c r="S118" s="36">
        <v>2151</v>
      </c>
      <c r="T118" s="36">
        <v>2487</v>
      </c>
      <c r="U118" s="36">
        <v>2020</v>
      </c>
      <c r="V118" s="36">
        <v>1150</v>
      </c>
      <c r="W118" s="36">
        <v>503</v>
      </c>
      <c r="X118" s="36">
        <v>160</v>
      </c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</row>
    <row r="119" spans="1:59" ht="15.95" customHeight="1">
      <c r="A119" s="35" t="s">
        <v>70</v>
      </c>
      <c r="B119" s="35" t="s">
        <v>70</v>
      </c>
      <c r="C119" s="26" t="s">
        <v>71</v>
      </c>
      <c r="D119" s="36">
        <v>36875</v>
      </c>
      <c r="E119" s="36">
        <v>1259</v>
      </c>
      <c r="F119" s="36">
        <v>1315</v>
      </c>
      <c r="G119" s="36">
        <v>1396</v>
      </c>
      <c r="H119" s="36">
        <v>1518</v>
      </c>
      <c r="I119" s="36">
        <v>1700</v>
      </c>
      <c r="J119" s="36">
        <v>1807</v>
      </c>
      <c r="K119" s="36">
        <v>1829</v>
      </c>
      <c r="L119" s="36">
        <v>1886</v>
      </c>
      <c r="M119" s="36">
        <v>2008</v>
      </c>
      <c r="N119" s="36">
        <v>2157</v>
      </c>
      <c r="O119" s="36">
        <v>2291</v>
      </c>
      <c r="P119" s="36">
        <v>2482</v>
      </c>
      <c r="Q119" s="36">
        <v>2410</v>
      </c>
      <c r="R119" s="36">
        <v>2215</v>
      </c>
      <c r="S119" s="36">
        <v>2343</v>
      </c>
      <c r="T119" s="36">
        <v>2842</v>
      </c>
      <c r="U119" s="36">
        <v>2562</v>
      </c>
      <c r="V119" s="36">
        <v>1686</v>
      </c>
      <c r="W119" s="36">
        <v>864</v>
      </c>
      <c r="X119" s="36">
        <v>303</v>
      </c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</row>
    <row r="120" spans="1:59" ht="15.95" customHeight="1">
      <c r="A120" s="35" t="s">
        <v>70</v>
      </c>
      <c r="B120" s="35" t="s">
        <v>70</v>
      </c>
      <c r="C120" s="26" t="s">
        <v>72</v>
      </c>
      <c r="D120" s="36">
        <v>72169</v>
      </c>
      <c r="E120" s="36">
        <v>2589</v>
      </c>
      <c r="F120" s="36">
        <v>2704</v>
      </c>
      <c r="G120" s="36">
        <v>2871</v>
      </c>
      <c r="H120" s="36">
        <v>3114</v>
      </c>
      <c r="I120" s="36">
        <v>3464</v>
      </c>
      <c r="J120" s="36">
        <v>3671</v>
      </c>
      <c r="K120" s="36">
        <v>3713</v>
      </c>
      <c r="L120" s="36">
        <v>3823</v>
      </c>
      <c r="M120" s="36">
        <v>4061</v>
      </c>
      <c r="N120" s="36">
        <v>4362</v>
      </c>
      <c r="O120" s="36">
        <v>4627</v>
      </c>
      <c r="P120" s="36">
        <v>4992</v>
      </c>
      <c r="Q120" s="36">
        <v>4779</v>
      </c>
      <c r="R120" s="36">
        <v>4326</v>
      </c>
      <c r="S120" s="36">
        <v>4494</v>
      </c>
      <c r="T120" s="36">
        <v>5329</v>
      </c>
      <c r="U120" s="36">
        <v>4582</v>
      </c>
      <c r="V120" s="36">
        <v>2837</v>
      </c>
      <c r="W120" s="36">
        <v>1368</v>
      </c>
      <c r="X120" s="36">
        <v>463</v>
      </c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</row>
    <row r="121" spans="1:59" ht="24" customHeight="1">
      <c r="A121" s="35">
        <v>2045</v>
      </c>
      <c r="B121" s="35" t="s">
        <v>70</v>
      </c>
      <c r="C121" s="26" t="s">
        <v>69</v>
      </c>
      <c r="D121" s="36">
        <v>35070</v>
      </c>
      <c r="E121" s="36">
        <v>1323</v>
      </c>
      <c r="F121" s="36">
        <v>1376</v>
      </c>
      <c r="G121" s="36">
        <v>1458</v>
      </c>
      <c r="H121" s="36">
        <v>1573</v>
      </c>
      <c r="I121" s="36">
        <v>1746</v>
      </c>
      <c r="J121" s="36">
        <v>1864</v>
      </c>
      <c r="K121" s="36">
        <v>1886</v>
      </c>
      <c r="L121" s="36">
        <v>1925</v>
      </c>
      <c r="M121" s="36">
        <v>2014</v>
      </c>
      <c r="N121" s="36">
        <v>2201</v>
      </c>
      <c r="O121" s="36">
        <v>2248</v>
      </c>
      <c r="P121" s="36">
        <v>2536</v>
      </c>
      <c r="Q121" s="36">
        <v>2359</v>
      </c>
      <c r="R121" s="36">
        <v>2162</v>
      </c>
      <c r="S121" s="36">
        <v>2040</v>
      </c>
      <c r="T121" s="36">
        <v>2406</v>
      </c>
      <c r="U121" s="36">
        <v>2060</v>
      </c>
      <c r="V121" s="36">
        <v>1202</v>
      </c>
      <c r="W121" s="36">
        <v>519</v>
      </c>
      <c r="X121" s="36">
        <v>171</v>
      </c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</row>
    <row r="122" spans="1:59" ht="15.95" customHeight="1">
      <c r="A122" s="35" t="s">
        <v>70</v>
      </c>
      <c r="B122" s="35" t="s">
        <v>70</v>
      </c>
      <c r="C122" s="26" t="s">
        <v>71</v>
      </c>
      <c r="D122" s="36">
        <v>36659</v>
      </c>
      <c r="E122" s="36">
        <v>1253</v>
      </c>
      <c r="F122" s="36">
        <v>1303</v>
      </c>
      <c r="G122" s="36">
        <v>1380</v>
      </c>
      <c r="H122" s="36">
        <v>1497</v>
      </c>
      <c r="I122" s="36">
        <v>1683</v>
      </c>
      <c r="J122" s="36">
        <v>1806</v>
      </c>
      <c r="K122" s="36">
        <v>1830</v>
      </c>
      <c r="L122" s="36">
        <v>1873</v>
      </c>
      <c r="M122" s="36">
        <v>1968</v>
      </c>
      <c r="N122" s="36">
        <v>2155</v>
      </c>
      <c r="O122" s="36">
        <v>2210</v>
      </c>
      <c r="P122" s="36">
        <v>2504</v>
      </c>
      <c r="Q122" s="36">
        <v>2393</v>
      </c>
      <c r="R122" s="36">
        <v>2270</v>
      </c>
      <c r="S122" s="36">
        <v>2226</v>
      </c>
      <c r="T122" s="36">
        <v>2755</v>
      </c>
      <c r="U122" s="36">
        <v>2595</v>
      </c>
      <c r="V122" s="36">
        <v>1752</v>
      </c>
      <c r="W122" s="36">
        <v>884</v>
      </c>
      <c r="X122" s="36">
        <v>322</v>
      </c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</row>
    <row r="123" spans="1:59" ht="15.95" customHeight="1">
      <c r="A123" s="35" t="s">
        <v>70</v>
      </c>
      <c r="B123" s="35" t="s">
        <v>70</v>
      </c>
      <c r="C123" s="26" t="s">
        <v>72</v>
      </c>
      <c r="D123" s="36">
        <v>71729</v>
      </c>
      <c r="E123" s="36">
        <v>2576</v>
      </c>
      <c r="F123" s="36">
        <v>2679</v>
      </c>
      <c r="G123" s="36">
        <v>2838</v>
      </c>
      <c r="H123" s="36">
        <v>3070</v>
      </c>
      <c r="I123" s="36">
        <v>3429</v>
      </c>
      <c r="J123" s="36">
        <v>3670</v>
      </c>
      <c r="K123" s="36">
        <v>3716</v>
      </c>
      <c r="L123" s="36">
        <v>3798</v>
      </c>
      <c r="M123" s="36">
        <v>3982</v>
      </c>
      <c r="N123" s="36">
        <v>4356</v>
      </c>
      <c r="O123" s="36">
        <v>4458</v>
      </c>
      <c r="P123" s="36">
        <v>5040</v>
      </c>
      <c r="Q123" s="36">
        <v>4752</v>
      </c>
      <c r="R123" s="36">
        <v>4432</v>
      </c>
      <c r="S123" s="36">
        <v>4266</v>
      </c>
      <c r="T123" s="36">
        <v>5161</v>
      </c>
      <c r="U123" s="36">
        <v>4656</v>
      </c>
      <c r="V123" s="36">
        <v>2954</v>
      </c>
      <c r="W123" s="36">
        <v>1403</v>
      </c>
      <c r="X123" s="36">
        <v>493</v>
      </c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</row>
    <row r="124" spans="1:59" ht="24" customHeight="1">
      <c r="A124" s="35">
        <v>2046</v>
      </c>
      <c r="B124" s="35" t="s">
        <v>70</v>
      </c>
      <c r="C124" s="26" t="s">
        <v>69</v>
      </c>
      <c r="D124" s="36">
        <v>34843</v>
      </c>
      <c r="E124" s="36">
        <v>1318</v>
      </c>
      <c r="F124" s="36">
        <v>1365</v>
      </c>
      <c r="G124" s="36">
        <v>1442</v>
      </c>
      <c r="H124" s="36">
        <v>1551</v>
      </c>
      <c r="I124" s="36">
        <v>1726</v>
      </c>
      <c r="J124" s="36">
        <v>1860</v>
      </c>
      <c r="K124" s="36">
        <v>1888</v>
      </c>
      <c r="L124" s="36">
        <v>1917</v>
      </c>
      <c r="M124" s="36">
        <v>1986</v>
      </c>
      <c r="N124" s="36">
        <v>2170</v>
      </c>
      <c r="O124" s="36">
        <v>2217</v>
      </c>
      <c r="P124" s="36">
        <v>2505</v>
      </c>
      <c r="Q124" s="36">
        <v>2366</v>
      </c>
      <c r="R124" s="36">
        <v>2200</v>
      </c>
      <c r="S124" s="36">
        <v>1962</v>
      </c>
      <c r="T124" s="36">
        <v>2310</v>
      </c>
      <c r="U124" s="36">
        <v>2085</v>
      </c>
      <c r="V124" s="36">
        <v>1254</v>
      </c>
      <c r="W124" s="36">
        <v>540</v>
      </c>
      <c r="X124" s="36">
        <v>180</v>
      </c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</row>
    <row r="125" spans="1:59" ht="15.95" customHeight="1">
      <c r="A125" s="35" t="s">
        <v>70</v>
      </c>
      <c r="B125" s="35" t="s">
        <v>70</v>
      </c>
      <c r="C125" s="26" t="s">
        <v>71</v>
      </c>
      <c r="D125" s="36">
        <v>36438</v>
      </c>
      <c r="E125" s="36">
        <v>1247</v>
      </c>
      <c r="F125" s="36">
        <v>1292</v>
      </c>
      <c r="G125" s="36">
        <v>1365</v>
      </c>
      <c r="H125" s="36">
        <v>1477</v>
      </c>
      <c r="I125" s="36">
        <v>1664</v>
      </c>
      <c r="J125" s="36">
        <v>1803</v>
      </c>
      <c r="K125" s="36">
        <v>1833</v>
      </c>
      <c r="L125" s="36">
        <v>1866</v>
      </c>
      <c r="M125" s="36">
        <v>1938</v>
      </c>
      <c r="N125" s="36">
        <v>2125</v>
      </c>
      <c r="O125" s="36">
        <v>2180</v>
      </c>
      <c r="P125" s="36">
        <v>2471</v>
      </c>
      <c r="Q125" s="36">
        <v>2394</v>
      </c>
      <c r="R125" s="36">
        <v>2309</v>
      </c>
      <c r="S125" s="36">
        <v>2144</v>
      </c>
      <c r="T125" s="36">
        <v>2648</v>
      </c>
      <c r="U125" s="36">
        <v>2615</v>
      </c>
      <c r="V125" s="36">
        <v>1820</v>
      </c>
      <c r="W125" s="36">
        <v>909</v>
      </c>
      <c r="X125" s="36">
        <v>339</v>
      </c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</row>
    <row r="126" spans="1:59" ht="15.95" customHeight="1">
      <c r="A126" s="35" t="s">
        <v>70</v>
      </c>
      <c r="B126" s="35" t="s">
        <v>70</v>
      </c>
      <c r="C126" s="26" t="s">
        <v>72</v>
      </c>
      <c r="D126" s="36">
        <v>71280</v>
      </c>
      <c r="E126" s="36">
        <v>2565</v>
      </c>
      <c r="F126" s="36">
        <v>2656</v>
      </c>
      <c r="G126" s="36">
        <v>2807</v>
      </c>
      <c r="H126" s="36">
        <v>3028</v>
      </c>
      <c r="I126" s="36">
        <v>3391</v>
      </c>
      <c r="J126" s="36">
        <v>3663</v>
      </c>
      <c r="K126" s="36">
        <v>3721</v>
      </c>
      <c r="L126" s="36">
        <v>3784</v>
      </c>
      <c r="M126" s="36">
        <v>3924</v>
      </c>
      <c r="N126" s="36">
        <v>4294</v>
      </c>
      <c r="O126" s="36">
        <v>4396</v>
      </c>
      <c r="P126" s="36">
        <v>4976</v>
      </c>
      <c r="Q126" s="36">
        <v>4760</v>
      </c>
      <c r="R126" s="36">
        <v>4509</v>
      </c>
      <c r="S126" s="36">
        <v>4106</v>
      </c>
      <c r="T126" s="36">
        <v>4959</v>
      </c>
      <c r="U126" s="36">
        <v>4699</v>
      </c>
      <c r="V126" s="36">
        <v>3074</v>
      </c>
      <c r="W126" s="36">
        <v>1449</v>
      </c>
      <c r="X126" s="36">
        <v>519</v>
      </c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</row>
    <row r="127" spans="1:59" ht="24" customHeight="1">
      <c r="A127" s="35">
        <v>2047</v>
      </c>
      <c r="B127" s="35" t="s">
        <v>70</v>
      </c>
      <c r="C127" s="26" t="s">
        <v>69</v>
      </c>
      <c r="D127" s="36">
        <v>34612</v>
      </c>
      <c r="E127" s="36">
        <v>1313</v>
      </c>
      <c r="F127" s="36">
        <v>1355</v>
      </c>
      <c r="G127" s="36">
        <v>1426</v>
      </c>
      <c r="H127" s="36">
        <v>1531</v>
      </c>
      <c r="I127" s="36">
        <v>1705</v>
      </c>
      <c r="J127" s="36">
        <v>1853</v>
      </c>
      <c r="K127" s="36">
        <v>1891</v>
      </c>
      <c r="L127" s="36">
        <v>1904</v>
      </c>
      <c r="M127" s="36">
        <v>1971</v>
      </c>
      <c r="N127" s="36">
        <v>2123</v>
      </c>
      <c r="O127" s="36">
        <v>2208</v>
      </c>
      <c r="P127" s="36">
        <v>2448</v>
      </c>
      <c r="Q127" s="36">
        <v>2379</v>
      </c>
      <c r="R127" s="36">
        <v>2236</v>
      </c>
      <c r="S127" s="36">
        <v>1936</v>
      </c>
      <c r="T127" s="36">
        <v>2188</v>
      </c>
      <c r="U127" s="36">
        <v>2089</v>
      </c>
      <c r="V127" s="36">
        <v>1305</v>
      </c>
      <c r="W127" s="36">
        <v>562</v>
      </c>
      <c r="X127" s="36">
        <v>190</v>
      </c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</row>
    <row r="128" spans="1:59" ht="15.95" customHeight="1">
      <c r="A128" s="35" t="s">
        <v>68</v>
      </c>
      <c r="B128" s="35" t="s">
        <v>70</v>
      </c>
      <c r="C128" s="26" t="s">
        <v>71</v>
      </c>
      <c r="D128" s="36">
        <v>36211</v>
      </c>
      <c r="E128" s="36">
        <v>1243</v>
      </c>
      <c r="F128" s="36">
        <v>1282</v>
      </c>
      <c r="G128" s="36">
        <v>1350</v>
      </c>
      <c r="H128" s="36">
        <v>1458</v>
      </c>
      <c r="I128" s="36">
        <v>1644</v>
      </c>
      <c r="J128" s="36">
        <v>1796</v>
      </c>
      <c r="K128" s="36">
        <v>1835</v>
      </c>
      <c r="L128" s="36">
        <v>1854</v>
      </c>
      <c r="M128" s="36">
        <v>1923</v>
      </c>
      <c r="N128" s="36">
        <v>2080</v>
      </c>
      <c r="O128" s="36">
        <v>2171</v>
      </c>
      <c r="P128" s="36">
        <v>2419</v>
      </c>
      <c r="Q128" s="36">
        <v>2400</v>
      </c>
      <c r="R128" s="36">
        <v>2342</v>
      </c>
      <c r="S128" s="36">
        <v>2113</v>
      </c>
      <c r="T128" s="36">
        <v>2512</v>
      </c>
      <c r="U128" s="36">
        <v>2615</v>
      </c>
      <c r="V128" s="36">
        <v>1883</v>
      </c>
      <c r="W128" s="36">
        <v>937</v>
      </c>
      <c r="X128" s="36">
        <v>356</v>
      </c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</row>
    <row r="129" spans="1:59" ht="15.95" customHeight="1">
      <c r="A129" s="35" t="s">
        <v>68</v>
      </c>
      <c r="B129" s="35" t="s">
        <v>70</v>
      </c>
      <c r="C129" s="26" t="s">
        <v>72</v>
      </c>
      <c r="D129" s="36">
        <v>70823</v>
      </c>
      <c r="E129" s="36">
        <v>2555</v>
      </c>
      <c r="F129" s="36">
        <v>2637</v>
      </c>
      <c r="G129" s="36">
        <v>2776</v>
      </c>
      <c r="H129" s="36">
        <v>2989</v>
      </c>
      <c r="I129" s="36">
        <v>3349</v>
      </c>
      <c r="J129" s="36">
        <v>3649</v>
      </c>
      <c r="K129" s="36">
        <v>3727</v>
      </c>
      <c r="L129" s="36">
        <v>3757</v>
      </c>
      <c r="M129" s="36">
        <v>3894</v>
      </c>
      <c r="N129" s="36">
        <v>4203</v>
      </c>
      <c r="O129" s="36">
        <v>4378</v>
      </c>
      <c r="P129" s="36">
        <v>4867</v>
      </c>
      <c r="Q129" s="36">
        <v>4779</v>
      </c>
      <c r="R129" s="36">
        <v>4578</v>
      </c>
      <c r="S129" s="36">
        <v>4049</v>
      </c>
      <c r="T129" s="36">
        <v>4700</v>
      </c>
      <c r="U129" s="36">
        <v>4704</v>
      </c>
      <c r="V129" s="36">
        <v>3188</v>
      </c>
      <c r="W129" s="36">
        <v>1499</v>
      </c>
      <c r="X129" s="36">
        <v>545</v>
      </c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</row>
    <row r="130" spans="1:59" ht="24" customHeight="1">
      <c r="A130" s="35">
        <v>2048</v>
      </c>
      <c r="B130" s="35" t="s">
        <v>70</v>
      </c>
      <c r="C130" s="26" t="s">
        <v>69</v>
      </c>
      <c r="D130" s="36">
        <v>34380</v>
      </c>
      <c r="E130" s="36">
        <v>1308</v>
      </c>
      <c r="F130" s="36">
        <v>1346</v>
      </c>
      <c r="G130" s="36">
        <v>1411</v>
      </c>
      <c r="H130" s="36">
        <v>1512</v>
      </c>
      <c r="I130" s="36">
        <v>1682</v>
      </c>
      <c r="J130" s="36">
        <v>1843</v>
      </c>
      <c r="K130" s="36">
        <v>1893</v>
      </c>
      <c r="L130" s="36">
        <v>1894</v>
      </c>
      <c r="M130" s="36">
        <v>1959</v>
      </c>
      <c r="N130" s="36">
        <v>2083</v>
      </c>
      <c r="O130" s="36">
        <v>2195</v>
      </c>
      <c r="P130" s="36">
        <v>2373</v>
      </c>
      <c r="Q130" s="36">
        <v>2414</v>
      </c>
      <c r="R130" s="36">
        <v>2256</v>
      </c>
      <c r="S130" s="36">
        <v>1951</v>
      </c>
      <c r="T130" s="36">
        <v>2042</v>
      </c>
      <c r="U130" s="36">
        <v>2071</v>
      </c>
      <c r="V130" s="36">
        <v>1361</v>
      </c>
      <c r="W130" s="36">
        <v>587</v>
      </c>
      <c r="X130" s="36">
        <v>198</v>
      </c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</row>
    <row r="131" spans="1:59" ht="15.95" customHeight="1">
      <c r="A131" s="35" t="s">
        <v>68</v>
      </c>
      <c r="B131" s="35" t="s">
        <v>70</v>
      </c>
      <c r="C131" s="26" t="s">
        <v>71</v>
      </c>
      <c r="D131" s="36">
        <v>35978</v>
      </c>
      <c r="E131" s="36">
        <v>1238</v>
      </c>
      <c r="F131" s="36">
        <v>1274</v>
      </c>
      <c r="G131" s="36">
        <v>1336</v>
      </c>
      <c r="H131" s="36">
        <v>1440</v>
      </c>
      <c r="I131" s="36">
        <v>1623</v>
      </c>
      <c r="J131" s="36">
        <v>1786</v>
      </c>
      <c r="K131" s="36">
        <v>1837</v>
      </c>
      <c r="L131" s="36">
        <v>1843</v>
      </c>
      <c r="M131" s="36">
        <v>1913</v>
      </c>
      <c r="N131" s="36">
        <v>2041</v>
      </c>
      <c r="O131" s="36">
        <v>2159</v>
      </c>
      <c r="P131" s="36">
        <v>2347</v>
      </c>
      <c r="Q131" s="36">
        <v>2428</v>
      </c>
      <c r="R131" s="36">
        <v>2359</v>
      </c>
      <c r="S131" s="36">
        <v>2126</v>
      </c>
      <c r="T131" s="36">
        <v>2353</v>
      </c>
      <c r="U131" s="36">
        <v>2588</v>
      </c>
      <c r="V131" s="36">
        <v>1952</v>
      </c>
      <c r="W131" s="36">
        <v>967</v>
      </c>
      <c r="X131" s="36">
        <v>370</v>
      </c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</row>
    <row r="132" spans="1:59" ht="15.95" customHeight="1">
      <c r="A132" s="35" t="s">
        <v>68</v>
      </c>
      <c r="B132" s="35" t="s">
        <v>70</v>
      </c>
      <c r="C132" s="26" t="s">
        <v>72</v>
      </c>
      <c r="D132" s="36">
        <v>70359</v>
      </c>
      <c r="E132" s="36">
        <v>2546</v>
      </c>
      <c r="F132" s="36">
        <v>2620</v>
      </c>
      <c r="G132" s="36">
        <v>2747</v>
      </c>
      <c r="H132" s="36">
        <v>2952</v>
      </c>
      <c r="I132" s="36">
        <v>3305</v>
      </c>
      <c r="J132" s="36">
        <v>3629</v>
      </c>
      <c r="K132" s="36">
        <v>3731</v>
      </c>
      <c r="L132" s="36">
        <v>3737</v>
      </c>
      <c r="M132" s="36">
        <v>3872</v>
      </c>
      <c r="N132" s="36">
        <v>4124</v>
      </c>
      <c r="O132" s="36">
        <v>4354</v>
      </c>
      <c r="P132" s="36">
        <v>4720</v>
      </c>
      <c r="Q132" s="36">
        <v>4842</v>
      </c>
      <c r="R132" s="36">
        <v>4615</v>
      </c>
      <c r="S132" s="36">
        <v>4077</v>
      </c>
      <c r="T132" s="36">
        <v>4395</v>
      </c>
      <c r="U132" s="36">
        <v>4659</v>
      </c>
      <c r="V132" s="36">
        <v>3313</v>
      </c>
      <c r="W132" s="36">
        <v>1554</v>
      </c>
      <c r="X132" s="36">
        <v>568</v>
      </c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</row>
    <row r="133" spans="1:59" ht="24" customHeight="1">
      <c r="A133" s="35">
        <v>2049</v>
      </c>
      <c r="B133" s="35" t="s">
        <v>70</v>
      </c>
      <c r="C133" s="26" t="s">
        <v>69</v>
      </c>
      <c r="D133" s="36">
        <v>34147</v>
      </c>
      <c r="E133" s="36">
        <v>1304</v>
      </c>
      <c r="F133" s="36">
        <v>1338</v>
      </c>
      <c r="G133" s="36">
        <v>1398</v>
      </c>
      <c r="H133" s="36">
        <v>1495</v>
      </c>
      <c r="I133" s="36">
        <v>1660</v>
      </c>
      <c r="J133" s="36">
        <v>1829</v>
      </c>
      <c r="K133" s="36">
        <v>1895</v>
      </c>
      <c r="L133" s="36">
        <v>1893</v>
      </c>
      <c r="M133" s="36">
        <v>1939</v>
      </c>
      <c r="N133" s="36">
        <v>2051</v>
      </c>
      <c r="O133" s="36">
        <v>2189</v>
      </c>
      <c r="P133" s="36">
        <v>2298</v>
      </c>
      <c r="Q133" s="36">
        <v>2438</v>
      </c>
      <c r="R133" s="36">
        <v>2267</v>
      </c>
      <c r="S133" s="36">
        <v>1975</v>
      </c>
      <c r="T133" s="36">
        <v>1917</v>
      </c>
      <c r="U133" s="36">
        <v>2031</v>
      </c>
      <c r="V133" s="36">
        <v>1407</v>
      </c>
      <c r="W133" s="36">
        <v>616</v>
      </c>
      <c r="X133" s="36">
        <v>207</v>
      </c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</row>
    <row r="134" spans="1:59" ht="15.95" customHeight="1">
      <c r="A134" s="35" t="s">
        <v>68</v>
      </c>
      <c r="B134" s="35" t="s">
        <v>70</v>
      </c>
      <c r="C134" s="26" t="s">
        <v>71</v>
      </c>
      <c r="D134" s="36">
        <v>35741</v>
      </c>
      <c r="E134" s="36">
        <v>1234</v>
      </c>
      <c r="F134" s="36">
        <v>1267</v>
      </c>
      <c r="G134" s="36">
        <v>1322</v>
      </c>
      <c r="H134" s="36">
        <v>1423</v>
      </c>
      <c r="I134" s="36">
        <v>1601</v>
      </c>
      <c r="J134" s="36">
        <v>1773</v>
      </c>
      <c r="K134" s="36">
        <v>1838</v>
      </c>
      <c r="L134" s="36">
        <v>1842</v>
      </c>
      <c r="M134" s="36">
        <v>1892</v>
      </c>
      <c r="N134" s="36">
        <v>2011</v>
      </c>
      <c r="O134" s="36">
        <v>2153</v>
      </c>
      <c r="P134" s="36">
        <v>2274</v>
      </c>
      <c r="Q134" s="36">
        <v>2448</v>
      </c>
      <c r="R134" s="36">
        <v>2364</v>
      </c>
      <c r="S134" s="36">
        <v>2150</v>
      </c>
      <c r="T134" s="36">
        <v>2216</v>
      </c>
      <c r="U134" s="36">
        <v>2536</v>
      </c>
      <c r="V134" s="36">
        <v>2004</v>
      </c>
      <c r="W134" s="36">
        <v>1008</v>
      </c>
      <c r="X134" s="36">
        <v>386</v>
      </c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</row>
    <row r="135" spans="1:59" ht="15.95" customHeight="1">
      <c r="A135" s="35" t="s">
        <v>68</v>
      </c>
      <c r="B135" s="35" t="s">
        <v>70</v>
      </c>
      <c r="C135" s="26" t="s">
        <v>72</v>
      </c>
      <c r="D135" s="36">
        <v>69888</v>
      </c>
      <c r="E135" s="36">
        <v>2538</v>
      </c>
      <c r="F135" s="36">
        <v>2605</v>
      </c>
      <c r="G135" s="36">
        <v>2720</v>
      </c>
      <c r="H135" s="36">
        <v>2917</v>
      </c>
      <c r="I135" s="36">
        <v>3261</v>
      </c>
      <c r="J135" s="36">
        <v>3602</v>
      </c>
      <c r="K135" s="36">
        <v>3733</v>
      </c>
      <c r="L135" s="36">
        <v>3736</v>
      </c>
      <c r="M135" s="36">
        <v>3831</v>
      </c>
      <c r="N135" s="36">
        <v>4061</v>
      </c>
      <c r="O135" s="36">
        <v>4342</v>
      </c>
      <c r="P135" s="36">
        <v>4572</v>
      </c>
      <c r="Q135" s="36">
        <v>4887</v>
      </c>
      <c r="R135" s="36">
        <v>4631</v>
      </c>
      <c r="S135" s="36">
        <v>4126</v>
      </c>
      <c r="T135" s="36">
        <v>4133</v>
      </c>
      <c r="U135" s="36">
        <v>4567</v>
      </c>
      <c r="V135" s="36">
        <v>3411</v>
      </c>
      <c r="W135" s="36">
        <v>1624</v>
      </c>
      <c r="X135" s="36">
        <v>593</v>
      </c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</row>
    <row r="136" spans="1:59" ht="24" customHeight="1">
      <c r="A136" s="35">
        <v>2050</v>
      </c>
      <c r="B136" s="35" t="s">
        <v>68</v>
      </c>
      <c r="C136" s="26" t="s">
        <v>69</v>
      </c>
      <c r="D136" s="36">
        <v>33912</v>
      </c>
      <c r="E136" s="36">
        <v>1299</v>
      </c>
      <c r="F136" s="36">
        <v>1332</v>
      </c>
      <c r="G136" s="36">
        <v>1385</v>
      </c>
      <c r="H136" s="36">
        <v>1478</v>
      </c>
      <c r="I136" s="36">
        <v>1637</v>
      </c>
      <c r="J136" s="36">
        <v>1811</v>
      </c>
      <c r="K136" s="36">
        <v>1894</v>
      </c>
      <c r="L136" s="36">
        <v>1895</v>
      </c>
      <c r="M136" s="36">
        <v>1927</v>
      </c>
      <c r="N136" s="36">
        <v>2012</v>
      </c>
      <c r="O136" s="36">
        <v>2186</v>
      </c>
      <c r="P136" s="36">
        <v>2212</v>
      </c>
      <c r="Q136" s="36">
        <v>2465</v>
      </c>
      <c r="R136" s="36">
        <v>2259</v>
      </c>
      <c r="S136" s="36">
        <v>2026</v>
      </c>
      <c r="T136" s="36">
        <v>1822</v>
      </c>
      <c r="U136" s="36">
        <v>1969</v>
      </c>
      <c r="V136" s="36">
        <v>1440</v>
      </c>
      <c r="W136" s="36">
        <v>647</v>
      </c>
      <c r="X136" s="36">
        <v>217</v>
      </c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</row>
    <row r="137" spans="1:59" ht="15.95" customHeight="1">
      <c r="A137" s="35" t="s">
        <v>68</v>
      </c>
      <c r="B137" s="35" t="s">
        <v>68</v>
      </c>
      <c r="C137" s="26" t="s">
        <v>71</v>
      </c>
      <c r="D137" s="36">
        <v>35500</v>
      </c>
      <c r="E137" s="36">
        <v>1230</v>
      </c>
      <c r="F137" s="36">
        <v>1261</v>
      </c>
      <c r="G137" s="36">
        <v>1310</v>
      </c>
      <c r="H137" s="36">
        <v>1407</v>
      </c>
      <c r="I137" s="36">
        <v>1580</v>
      </c>
      <c r="J137" s="36">
        <v>1756</v>
      </c>
      <c r="K137" s="36">
        <v>1838</v>
      </c>
      <c r="L137" s="36">
        <v>1844</v>
      </c>
      <c r="M137" s="36">
        <v>1879</v>
      </c>
      <c r="N137" s="36">
        <v>1971</v>
      </c>
      <c r="O137" s="36">
        <v>2151</v>
      </c>
      <c r="P137" s="36">
        <v>2194</v>
      </c>
      <c r="Q137" s="36">
        <v>2470</v>
      </c>
      <c r="R137" s="36">
        <v>2348</v>
      </c>
      <c r="S137" s="36">
        <v>2204</v>
      </c>
      <c r="T137" s="36">
        <v>2108</v>
      </c>
      <c r="U137" s="36">
        <v>2461</v>
      </c>
      <c r="V137" s="36">
        <v>2035</v>
      </c>
      <c r="W137" s="36">
        <v>1053</v>
      </c>
      <c r="X137" s="36">
        <v>401</v>
      </c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</row>
    <row r="138" spans="1:59" ht="15.95" customHeight="1">
      <c r="A138" s="35" t="s">
        <v>68</v>
      </c>
      <c r="B138" s="35" t="s">
        <v>68</v>
      </c>
      <c r="C138" s="26" t="s">
        <v>72</v>
      </c>
      <c r="D138" s="36">
        <v>69412</v>
      </c>
      <c r="E138" s="36">
        <v>2529</v>
      </c>
      <c r="F138" s="36">
        <v>2592</v>
      </c>
      <c r="G138" s="36">
        <v>2695</v>
      </c>
      <c r="H138" s="36">
        <v>2884</v>
      </c>
      <c r="I138" s="36">
        <v>3217</v>
      </c>
      <c r="J138" s="36">
        <v>3567</v>
      </c>
      <c r="K138" s="36">
        <v>3732</v>
      </c>
      <c r="L138" s="36">
        <v>3739</v>
      </c>
      <c r="M138" s="36">
        <v>3806</v>
      </c>
      <c r="N138" s="36">
        <v>3983</v>
      </c>
      <c r="O138" s="36">
        <v>4337</v>
      </c>
      <c r="P138" s="36">
        <v>4406</v>
      </c>
      <c r="Q138" s="36">
        <v>4935</v>
      </c>
      <c r="R138" s="36">
        <v>4606</v>
      </c>
      <c r="S138" s="36">
        <v>4230</v>
      </c>
      <c r="T138" s="36">
        <v>3929</v>
      </c>
      <c r="U138" s="36">
        <v>4430</v>
      </c>
      <c r="V138" s="36">
        <v>3475</v>
      </c>
      <c r="W138" s="36">
        <v>1700</v>
      </c>
      <c r="X138" s="36">
        <v>618</v>
      </c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</row>
    <row r="139" spans="1:59" ht="24" customHeight="1">
      <c r="A139" s="35">
        <v>2051</v>
      </c>
      <c r="B139" s="35" t="s">
        <v>68</v>
      </c>
      <c r="C139" s="26" t="s">
        <v>69</v>
      </c>
      <c r="D139" s="36">
        <v>33677</v>
      </c>
      <c r="E139" s="36">
        <v>1295</v>
      </c>
      <c r="F139" s="36">
        <v>1326</v>
      </c>
      <c r="G139" s="36">
        <v>1373</v>
      </c>
      <c r="H139" s="36">
        <v>1461</v>
      </c>
      <c r="I139" s="36">
        <v>1616</v>
      </c>
      <c r="J139" s="36">
        <v>1792</v>
      </c>
      <c r="K139" s="36">
        <v>1890</v>
      </c>
      <c r="L139" s="36">
        <v>1898</v>
      </c>
      <c r="M139" s="36">
        <v>1919</v>
      </c>
      <c r="N139" s="36">
        <v>1984</v>
      </c>
      <c r="O139" s="36">
        <v>2155</v>
      </c>
      <c r="P139" s="36">
        <v>2182</v>
      </c>
      <c r="Q139" s="36">
        <v>2435</v>
      </c>
      <c r="R139" s="36">
        <v>2267</v>
      </c>
      <c r="S139" s="36">
        <v>2064</v>
      </c>
      <c r="T139" s="36">
        <v>1757</v>
      </c>
      <c r="U139" s="36">
        <v>1895</v>
      </c>
      <c r="V139" s="36">
        <v>1461</v>
      </c>
      <c r="W139" s="36">
        <v>680</v>
      </c>
      <c r="X139" s="36">
        <v>228</v>
      </c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</row>
    <row r="140" spans="1:59" ht="15.95" customHeight="1">
      <c r="A140" s="35" t="s">
        <v>68</v>
      </c>
      <c r="B140" s="35" t="s">
        <v>68</v>
      </c>
      <c r="C140" s="26" t="s">
        <v>71</v>
      </c>
      <c r="D140" s="36">
        <v>35254</v>
      </c>
      <c r="E140" s="36">
        <v>1226</v>
      </c>
      <c r="F140" s="36">
        <v>1255</v>
      </c>
      <c r="G140" s="36">
        <v>1300</v>
      </c>
      <c r="H140" s="36">
        <v>1391</v>
      </c>
      <c r="I140" s="36">
        <v>1559</v>
      </c>
      <c r="J140" s="36">
        <v>1737</v>
      </c>
      <c r="K140" s="36">
        <v>1834</v>
      </c>
      <c r="L140" s="36">
        <v>1846</v>
      </c>
      <c r="M140" s="36">
        <v>1873</v>
      </c>
      <c r="N140" s="36">
        <v>1942</v>
      </c>
      <c r="O140" s="36">
        <v>2121</v>
      </c>
      <c r="P140" s="36">
        <v>2164</v>
      </c>
      <c r="Q140" s="36">
        <v>2438</v>
      </c>
      <c r="R140" s="36">
        <v>2349</v>
      </c>
      <c r="S140" s="36">
        <v>2243</v>
      </c>
      <c r="T140" s="36">
        <v>2032</v>
      </c>
      <c r="U140" s="36">
        <v>2369</v>
      </c>
      <c r="V140" s="36">
        <v>2056</v>
      </c>
      <c r="W140" s="36">
        <v>1100</v>
      </c>
      <c r="X140" s="36">
        <v>417</v>
      </c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</row>
    <row r="141" spans="1:59" ht="15.95" customHeight="1">
      <c r="A141" s="35" t="s">
        <v>68</v>
      </c>
      <c r="B141" s="35" t="s">
        <v>68</v>
      </c>
      <c r="C141" s="26" t="s">
        <v>72</v>
      </c>
      <c r="D141" s="36">
        <v>68931</v>
      </c>
      <c r="E141" s="36">
        <v>2520</v>
      </c>
      <c r="F141" s="36">
        <v>2581</v>
      </c>
      <c r="G141" s="36">
        <v>2673</v>
      </c>
      <c r="H141" s="36">
        <v>2853</v>
      </c>
      <c r="I141" s="36">
        <v>3175</v>
      </c>
      <c r="J141" s="36">
        <v>3529</v>
      </c>
      <c r="K141" s="36">
        <v>3725</v>
      </c>
      <c r="L141" s="36">
        <v>3744</v>
      </c>
      <c r="M141" s="36">
        <v>3792</v>
      </c>
      <c r="N141" s="36">
        <v>3925</v>
      </c>
      <c r="O141" s="36">
        <v>4276</v>
      </c>
      <c r="P141" s="36">
        <v>4346</v>
      </c>
      <c r="Q141" s="36">
        <v>4873</v>
      </c>
      <c r="R141" s="36">
        <v>4616</v>
      </c>
      <c r="S141" s="36">
        <v>4307</v>
      </c>
      <c r="T141" s="36">
        <v>3789</v>
      </c>
      <c r="U141" s="36">
        <v>4264</v>
      </c>
      <c r="V141" s="36">
        <v>3517</v>
      </c>
      <c r="W141" s="36">
        <v>1779</v>
      </c>
      <c r="X141" s="36">
        <v>646</v>
      </c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</row>
    <row r="142" spans="1:59" ht="24" customHeight="1">
      <c r="A142" s="35">
        <v>2052</v>
      </c>
      <c r="B142" s="35" t="s">
        <v>68</v>
      </c>
      <c r="C142" s="26" t="s">
        <v>69</v>
      </c>
      <c r="D142" s="36">
        <v>33443</v>
      </c>
      <c r="E142" s="36">
        <v>1290</v>
      </c>
      <c r="F142" s="36">
        <v>1321</v>
      </c>
      <c r="G142" s="36">
        <v>1363</v>
      </c>
      <c r="H142" s="36">
        <v>1446</v>
      </c>
      <c r="I142" s="36">
        <v>1596</v>
      </c>
      <c r="J142" s="36">
        <v>1770</v>
      </c>
      <c r="K142" s="36">
        <v>1884</v>
      </c>
      <c r="L142" s="36">
        <v>1901</v>
      </c>
      <c r="M142" s="36">
        <v>1906</v>
      </c>
      <c r="N142" s="36">
        <v>1969</v>
      </c>
      <c r="O142" s="36">
        <v>2109</v>
      </c>
      <c r="P142" s="36">
        <v>2174</v>
      </c>
      <c r="Q142" s="36">
        <v>2381</v>
      </c>
      <c r="R142" s="36">
        <v>2281</v>
      </c>
      <c r="S142" s="36">
        <v>2099</v>
      </c>
      <c r="T142" s="36">
        <v>1737</v>
      </c>
      <c r="U142" s="36">
        <v>1797</v>
      </c>
      <c r="V142" s="36">
        <v>1468</v>
      </c>
      <c r="W142" s="36">
        <v>711</v>
      </c>
      <c r="X142" s="36">
        <v>240</v>
      </c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</row>
    <row r="143" spans="1:59" ht="15.95" customHeight="1">
      <c r="A143" s="35" t="s">
        <v>68</v>
      </c>
      <c r="B143" s="35" t="s">
        <v>68</v>
      </c>
      <c r="C143" s="26" t="s">
        <v>71</v>
      </c>
      <c r="D143" s="36">
        <v>35005</v>
      </c>
      <c r="E143" s="36">
        <v>1221</v>
      </c>
      <c r="F143" s="36">
        <v>1250</v>
      </c>
      <c r="G143" s="36">
        <v>1290</v>
      </c>
      <c r="H143" s="36">
        <v>1376</v>
      </c>
      <c r="I143" s="36">
        <v>1540</v>
      </c>
      <c r="J143" s="36">
        <v>1717</v>
      </c>
      <c r="K143" s="36">
        <v>1827</v>
      </c>
      <c r="L143" s="36">
        <v>1849</v>
      </c>
      <c r="M143" s="36">
        <v>1860</v>
      </c>
      <c r="N143" s="36">
        <v>1927</v>
      </c>
      <c r="O143" s="36">
        <v>2076</v>
      </c>
      <c r="P143" s="36">
        <v>2156</v>
      </c>
      <c r="Q143" s="36">
        <v>2387</v>
      </c>
      <c r="R143" s="36">
        <v>2356</v>
      </c>
      <c r="S143" s="36">
        <v>2277</v>
      </c>
      <c r="T143" s="36">
        <v>2006</v>
      </c>
      <c r="U143" s="36">
        <v>2250</v>
      </c>
      <c r="V143" s="36">
        <v>2061</v>
      </c>
      <c r="W143" s="36">
        <v>1143</v>
      </c>
      <c r="X143" s="36">
        <v>435</v>
      </c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</row>
    <row r="144" spans="1:59" ht="15.95" customHeight="1">
      <c r="A144" s="35" t="s">
        <v>68</v>
      </c>
      <c r="B144" s="35" t="s">
        <v>68</v>
      </c>
      <c r="C144" s="26" t="s">
        <v>72</v>
      </c>
      <c r="D144" s="36">
        <v>68448</v>
      </c>
      <c r="E144" s="36">
        <v>2511</v>
      </c>
      <c r="F144" s="36">
        <v>2572</v>
      </c>
      <c r="G144" s="36">
        <v>2653</v>
      </c>
      <c r="H144" s="36">
        <v>2822</v>
      </c>
      <c r="I144" s="36">
        <v>3136</v>
      </c>
      <c r="J144" s="36">
        <v>3487</v>
      </c>
      <c r="K144" s="36">
        <v>3711</v>
      </c>
      <c r="L144" s="36">
        <v>3749</v>
      </c>
      <c r="M144" s="36">
        <v>3766</v>
      </c>
      <c r="N144" s="36">
        <v>3896</v>
      </c>
      <c r="O144" s="36">
        <v>4186</v>
      </c>
      <c r="P144" s="36">
        <v>4330</v>
      </c>
      <c r="Q144" s="36">
        <v>4768</v>
      </c>
      <c r="R144" s="36">
        <v>4637</v>
      </c>
      <c r="S144" s="36">
        <v>4376</v>
      </c>
      <c r="T144" s="36">
        <v>3743</v>
      </c>
      <c r="U144" s="36">
        <v>4047</v>
      </c>
      <c r="V144" s="36">
        <v>3529</v>
      </c>
      <c r="W144" s="36">
        <v>1854</v>
      </c>
      <c r="X144" s="36">
        <v>675</v>
      </c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</row>
    <row r="145" spans="1:59" ht="24" customHeight="1">
      <c r="A145" s="35">
        <v>2053</v>
      </c>
      <c r="B145" s="35" t="s">
        <v>68</v>
      </c>
      <c r="C145" s="26" t="s">
        <v>69</v>
      </c>
      <c r="D145" s="36">
        <v>33210</v>
      </c>
      <c r="E145" s="36">
        <v>1284</v>
      </c>
      <c r="F145" s="36">
        <v>1317</v>
      </c>
      <c r="G145" s="36">
        <v>1355</v>
      </c>
      <c r="H145" s="36">
        <v>1431</v>
      </c>
      <c r="I145" s="36">
        <v>1577</v>
      </c>
      <c r="J145" s="36">
        <v>1748</v>
      </c>
      <c r="K145" s="36">
        <v>1873</v>
      </c>
      <c r="L145" s="36">
        <v>1903</v>
      </c>
      <c r="M145" s="36">
        <v>1896</v>
      </c>
      <c r="N145" s="36">
        <v>1958</v>
      </c>
      <c r="O145" s="36">
        <v>2070</v>
      </c>
      <c r="P145" s="36">
        <v>2162</v>
      </c>
      <c r="Q145" s="36">
        <v>2308</v>
      </c>
      <c r="R145" s="36">
        <v>2316</v>
      </c>
      <c r="S145" s="36">
        <v>2120</v>
      </c>
      <c r="T145" s="36">
        <v>1753</v>
      </c>
      <c r="U145" s="36">
        <v>1681</v>
      </c>
      <c r="V145" s="36">
        <v>1460</v>
      </c>
      <c r="W145" s="36">
        <v>745</v>
      </c>
      <c r="X145" s="36">
        <v>253</v>
      </c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</row>
    <row r="146" spans="1:59" ht="15.95" customHeight="1">
      <c r="A146" s="35" t="s">
        <v>68</v>
      </c>
      <c r="B146" s="35" t="s">
        <v>68</v>
      </c>
      <c r="C146" s="26" t="s">
        <v>71</v>
      </c>
      <c r="D146" s="36">
        <v>34753</v>
      </c>
      <c r="E146" s="36">
        <v>1216</v>
      </c>
      <c r="F146" s="36">
        <v>1246</v>
      </c>
      <c r="G146" s="36">
        <v>1282</v>
      </c>
      <c r="H146" s="36">
        <v>1362</v>
      </c>
      <c r="I146" s="36">
        <v>1522</v>
      </c>
      <c r="J146" s="36">
        <v>1696</v>
      </c>
      <c r="K146" s="36">
        <v>1817</v>
      </c>
      <c r="L146" s="36">
        <v>1851</v>
      </c>
      <c r="M146" s="36">
        <v>1849</v>
      </c>
      <c r="N146" s="36">
        <v>1916</v>
      </c>
      <c r="O146" s="36">
        <v>2038</v>
      </c>
      <c r="P146" s="36">
        <v>2145</v>
      </c>
      <c r="Q146" s="36">
        <v>2317</v>
      </c>
      <c r="R146" s="36">
        <v>2384</v>
      </c>
      <c r="S146" s="36">
        <v>2294</v>
      </c>
      <c r="T146" s="36">
        <v>2021</v>
      </c>
      <c r="U146" s="36">
        <v>2111</v>
      </c>
      <c r="V146" s="36">
        <v>2045</v>
      </c>
      <c r="W146" s="36">
        <v>1189</v>
      </c>
      <c r="X146" s="36">
        <v>453</v>
      </c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</row>
    <row r="147" spans="1:59" ht="15.95" customHeight="1">
      <c r="A147" s="35" t="s">
        <v>68</v>
      </c>
      <c r="B147" s="35" t="s">
        <v>68</v>
      </c>
      <c r="C147" s="26" t="s">
        <v>72</v>
      </c>
      <c r="D147" s="36">
        <v>67963</v>
      </c>
      <c r="E147" s="36">
        <v>2500</v>
      </c>
      <c r="F147" s="36">
        <v>2563</v>
      </c>
      <c r="G147" s="36">
        <v>2636</v>
      </c>
      <c r="H147" s="36">
        <v>2793</v>
      </c>
      <c r="I147" s="36">
        <v>3099</v>
      </c>
      <c r="J147" s="36">
        <v>3443</v>
      </c>
      <c r="K147" s="36">
        <v>3691</v>
      </c>
      <c r="L147" s="36">
        <v>3754</v>
      </c>
      <c r="M147" s="36">
        <v>3746</v>
      </c>
      <c r="N147" s="36">
        <v>3874</v>
      </c>
      <c r="O147" s="36">
        <v>4108</v>
      </c>
      <c r="P147" s="36">
        <v>4306</v>
      </c>
      <c r="Q147" s="36">
        <v>4625</v>
      </c>
      <c r="R147" s="36">
        <v>4700</v>
      </c>
      <c r="S147" s="36">
        <v>4414</v>
      </c>
      <c r="T147" s="36">
        <v>3774</v>
      </c>
      <c r="U147" s="36">
        <v>3792</v>
      </c>
      <c r="V147" s="36">
        <v>3505</v>
      </c>
      <c r="W147" s="36">
        <v>1935</v>
      </c>
      <c r="X147" s="36">
        <v>705</v>
      </c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</row>
    <row r="148" spans="1:59" ht="24" customHeight="1">
      <c r="A148" s="35">
        <v>2054</v>
      </c>
      <c r="B148" s="35" t="s">
        <v>70</v>
      </c>
      <c r="C148" s="26" t="s">
        <v>69</v>
      </c>
      <c r="D148" s="36">
        <v>32978</v>
      </c>
      <c r="E148" s="36">
        <v>1278</v>
      </c>
      <c r="F148" s="36">
        <v>1312</v>
      </c>
      <c r="G148" s="36">
        <v>1347</v>
      </c>
      <c r="H148" s="36">
        <v>1417</v>
      </c>
      <c r="I148" s="36">
        <v>1559</v>
      </c>
      <c r="J148" s="36">
        <v>1725</v>
      </c>
      <c r="K148" s="36">
        <v>1859</v>
      </c>
      <c r="L148" s="36">
        <v>1904</v>
      </c>
      <c r="M148" s="36">
        <v>1896</v>
      </c>
      <c r="N148" s="36">
        <v>1938</v>
      </c>
      <c r="O148" s="36">
        <v>2038</v>
      </c>
      <c r="P148" s="36">
        <v>2157</v>
      </c>
      <c r="Q148" s="36">
        <v>2236</v>
      </c>
      <c r="R148" s="36">
        <v>2341</v>
      </c>
      <c r="S148" s="36">
        <v>2132</v>
      </c>
      <c r="T148" s="36">
        <v>1778</v>
      </c>
      <c r="U148" s="36">
        <v>1582</v>
      </c>
      <c r="V148" s="36">
        <v>1437</v>
      </c>
      <c r="W148" s="36">
        <v>774</v>
      </c>
      <c r="X148" s="36">
        <v>268</v>
      </c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</row>
    <row r="149" spans="1:59" ht="15.95" customHeight="1">
      <c r="A149" s="35" t="s">
        <v>68</v>
      </c>
      <c r="B149" s="35" t="s">
        <v>70</v>
      </c>
      <c r="C149" s="26" t="s">
        <v>71</v>
      </c>
      <c r="D149" s="36">
        <v>34500</v>
      </c>
      <c r="E149" s="36">
        <v>1210</v>
      </c>
      <c r="F149" s="36">
        <v>1242</v>
      </c>
      <c r="G149" s="36">
        <v>1275</v>
      </c>
      <c r="H149" s="36">
        <v>1349</v>
      </c>
      <c r="I149" s="36">
        <v>1506</v>
      </c>
      <c r="J149" s="36">
        <v>1674</v>
      </c>
      <c r="K149" s="36">
        <v>1804</v>
      </c>
      <c r="L149" s="36">
        <v>1852</v>
      </c>
      <c r="M149" s="36">
        <v>1849</v>
      </c>
      <c r="N149" s="36">
        <v>1896</v>
      </c>
      <c r="O149" s="36">
        <v>2008</v>
      </c>
      <c r="P149" s="36">
        <v>2139</v>
      </c>
      <c r="Q149" s="36">
        <v>2245</v>
      </c>
      <c r="R149" s="36">
        <v>2405</v>
      </c>
      <c r="S149" s="36">
        <v>2300</v>
      </c>
      <c r="T149" s="36">
        <v>2045</v>
      </c>
      <c r="U149" s="36">
        <v>1992</v>
      </c>
      <c r="V149" s="36">
        <v>2009</v>
      </c>
      <c r="W149" s="36">
        <v>1226</v>
      </c>
      <c r="X149" s="36">
        <v>476</v>
      </c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</row>
    <row r="150" spans="1:59" ht="15.95" customHeight="1">
      <c r="A150" s="35" t="s">
        <v>68</v>
      </c>
      <c r="B150" s="35" t="s">
        <v>70</v>
      </c>
      <c r="C150" s="26" t="s">
        <v>72</v>
      </c>
      <c r="D150" s="36">
        <v>67478</v>
      </c>
      <c r="E150" s="36">
        <v>2488</v>
      </c>
      <c r="F150" s="36">
        <v>2554</v>
      </c>
      <c r="G150" s="36">
        <v>2622</v>
      </c>
      <c r="H150" s="36">
        <v>2766</v>
      </c>
      <c r="I150" s="36">
        <v>3065</v>
      </c>
      <c r="J150" s="36">
        <v>3399</v>
      </c>
      <c r="K150" s="36">
        <v>3663</v>
      </c>
      <c r="L150" s="36">
        <v>3756</v>
      </c>
      <c r="M150" s="36">
        <v>3745</v>
      </c>
      <c r="N150" s="36">
        <v>3834</v>
      </c>
      <c r="O150" s="36">
        <v>4046</v>
      </c>
      <c r="P150" s="36">
        <v>4295</v>
      </c>
      <c r="Q150" s="36">
        <v>4481</v>
      </c>
      <c r="R150" s="36">
        <v>4746</v>
      </c>
      <c r="S150" s="36">
        <v>4431</v>
      </c>
      <c r="T150" s="36">
        <v>3824</v>
      </c>
      <c r="U150" s="36">
        <v>3573</v>
      </c>
      <c r="V150" s="36">
        <v>3446</v>
      </c>
      <c r="W150" s="36">
        <v>2001</v>
      </c>
      <c r="X150" s="36">
        <v>743</v>
      </c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</row>
    <row r="151" spans="1:59" ht="24" customHeight="1">
      <c r="A151" s="35">
        <v>2055</v>
      </c>
      <c r="B151" s="35" t="s">
        <v>70</v>
      </c>
      <c r="C151" s="26" t="s">
        <v>69</v>
      </c>
      <c r="D151" s="36">
        <v>32748</v>
      </c>
      <c r="E151" s="36">
        <v>1271</v>
      </c>
      <c r="F151" s="36">
        <v>1308</v>
      </c>
      <c r="G151" s="36">
        <v>1340</v>
      </c>
      <c r="H151" s="36">
        <v>1404</v>
      </c>
      <c r="I151" s="36">
        <v>1542</v>
      </c>
      <c r="J151" s="36">
        <v>1703</v>
      </c>
      <c r="K151" s="36">
        <v>1842</v>
      </c>
      <c r="L151" s="36">
        <v>1904</v>
      </c>
      <c r="M151" s="36">
        <v>1898</v>
      </c>
      <c r="N151" s="36">
        <v>1926</v>
      </c>
      <c r="O151" s="36">
        <v>2000</v>
      </c>
      <c r="P151" s="36">
        <v>2154</v>
      </c>
      <c r="Q151" s="36">
        <v>2153</v>
      </c>
      <c r="R151" s="36">
        <v>2368</v>
      </c>
      <c r="S151" s="36">
        <v>2125</v>
      </c>
      <c r="T151" s="36">
        <v>1827</v>
      </c>
      <c r="U151" s="36">
        <v>1508</v>
      </c>
      <c r="V151" s="36">
        <v>1396</v>
      </c>
      <c r="W151" s="36">
        <v>796</v>
      </c>
      <c r="X151" s="36">
        <v>284</v>
      </c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</row>
    <row r="152" spans="1:59" ht="15.95" customHeight="1">
      <c r="A152" s="35" t="s">
        <v>68</v>
      </c>
      <c r="B152" s="35" t="s">
        <v>70</v>
      </c>
      <c r="C152" s="26" t="s">
        <v>71</v>
      </c>
      <c r="D152" s="36">
        <v>34246</v>
      </c>
      <c r="E152" s="36">
        <v>1203</v>
      </c>
      <c r="F152" s="36">
        <v>1238</v>
      </c>
      <c r="G152" s="36">
        <v>1268</v>
      </c>
      <c r="H152" s="36">
        <v>1337</v>
      </c>
      <c r="I152" s="36">
        <v>1489</v>
      </c>
      <c r="J152" s="36">
        <v>1653</v>
      </c>
      <c r="K152" s="36">
        <v>1787</v>
      </c>
      <c r="L152" s="36">
        <v>1851</v>
      </c>
      <c r="M152" s="36">
        <v>1850</v>
      </c>
      <c r="N152" s="36">
        <v>1883</v>
      </c>
      <c r="O152" s="36">
        <v>1969</v>
      </c>
      <c r="P152" s="36">
        <v>2138</v>
      </c>
      <c r="Q152" s="36">
        <v>2167</v>
      </c>
      <c r="R152" s="36">
        <v>2427</v>
      </c>
      <c r="S152" s="36">
        <v>2285</v>
      </c>
      <c r="T152" s="36">
        <v>2099</v>
      </c>
      <c r="U152" s="36">
        <v>1898</v>
      </c>
      <c r="V152" s="36">
        <v>1953</v>
      </c>
      <c r="W152" s="36">
        <v>1250</v>
      </c>
      <c r="X152" s="36">
        <v>500</v>
      </c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</row>
    <row r="153" spans="1:59" ht="15.95" customHeight="1">
      <c r="A153" s="35" t="s">
        <v>68</v>
      </c>
      <c r="B153" s="35" t="s">
        <v>70</v>
      </c>
      <c r="C153" s="26" t="s">
        <v>72</v>
      </c>
      <c r="D153" s="36">
        <v>66994</v>
      </c>
      <c r="E153" s="36">
        <v>2474</v>
      </c>
      <c r="F153" s="36">
        <v>2546</v>
      </c>
      <c r="G153" s="36">
        <v>2609</v>
      </c>
      <c r="H153" s="36">
        <v>2741</v>
      </c>
      <c r="I153" s="36">
        <v>3032</v>
      </c>
      <c r="J153" s="36">
        <v>3355</v>
      </c>
      <c r="K153" s="36">
        <v>3629</v>
      </c>
      <c r="L153" s="36">
        <v>3755</v>
      </c>
      <c r="M153" s="36">
        <v>3748</v>
      </c>
      <c r="N153" s="36">
        <v>3809</v>
      </c>
      <c r="O153" s="36">
        <v>3969</v>
      </c>
      <c r="P153" s="36">
        <v>4291</v>
      </c>
      <c r="Q153" s="36">
        <v>4320</v>
      </c>
      <c r="R153" s="36">
        <v>4795</v>
      </c>
      <c r="S153" s="36">
        <v>4411</v>
      </c>
      <c r="T153" s="36">
        <v>3925</v>
      </c>
      <c r="U153" s="36">
        <v>3406</v>
      </c>
      <c r="V153" s="36">
        <v>3350</v>
      </c>
      <c r="W153" s="36">
        <v>2045</v>
      </c>
      <c r="X153" s="36">
        <v>784</v>
      </c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</row>
    <row r="154" spans="1:59" ht="24" customHeight="1">
      <c r="A154" s="35">
        <v>2056</v>
      </c>
      <c r="B154" s="35" t="s">
        <v>68</v>
      </c>
      <c r="C154" s="26" t="s">
        <v>69</v>
      </c>
      <c r="D154" s="36">
        <v>32521</v>
      </c>
      <c r="E154" s="36">
        <v>1262</v>
      </c>
      <c r="F154" s="36">
        <v>1303</v>
      </c>
      <c r="G154" s="36">
        <v>1335</v>
      </c>
      <c r="H154" s="36">
        <v>1393</v>
      </c>
      <c r="I154" s="36">
        <v>1526</v>
      </c>
      <c r="J154" s="36">
        <v>1681</v>
      </c>
      <c r="K154" s="36">
        <v>1822</v>
      </c>
      <c r="L154" s="36">
        <v>1900</v>
      </c>
      <c r="M154" s="36">
        <v>1901</v>
      </c>
      <c r="N154" s="36">
        <v>1919</v>
      </c>
      <c r="O154" s="36">
        <v>1973</v>
      </c>
      <c r="P154" s="36">
        <v>2124</v>
      </c>
      <c r="Q154" s="36">
        <v>2125</v>
      </c>
      <c r="R154" s="36">
        <v>2340</v>
      </c>
      <c r="S154" s="36">
        <v>2136</v>
      </c>
      <c r="T154" s="36">
        <v>1864</v>
      </c>
      <c r="U154" s="36">
        <v>1460</v>
      </c>
      <c r="V154" s="36">
        <v>1348</v>
      </c>
      <c r="W154" s="36">
        <v>811</v>
      </c>
      <c r="X154" s="36">
        <v>300</v>
      </c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</row>
    <row r="155" spans="1:59" ht="15.95" customHeight="1">
      <c r="A155" s="35" t="s">
        <v>68</v>
      </c>
      <c r="B155" s="35" t="s">
        <v>68</v>
      </c>
      <c r="C155" s="26" t="s">
        <v>71</v>
      </c>
      <c r="D155" s="36">
        <v>33992</v>
      </c>
      <c r="E155" s="36">
        <v>1195</v>
      </c>
      <c r="F155" s="36">
        <v>1234</v>
      </c>
      <c r="G155" s="36">
        <v>1263</v>
      </c>
      <c r="H155" s="36">
        <v>1326</v>
      </c>
      <c r="I155" s="36">
        <v>1474</v>
      </c>
      <c r="J155" s="36">
        <v>1632</v>
      </c>
      <c r="K155" s="36">
        <v>1769</v>
      </c>
      <c r="L155" s="36">
        <v>1848</v>
      </c>
      <c r="M155" s="36">
        <v>1853</v>
      </c>
      <c r="N155" s="36">
        <v>1877</v>
      </c>
      <c r="O155" s="36">
        <v>1940</v>
      </c>
      <c r="P155" s="36">
        <v>2108</v>
      </c>
      <c r="Q155" s="36">
        <v>2138</v>
      </c>
      <c r="R155" s="36">
        <v>2397</v>
      </c>
      <c r="S155" s="36">
        <v>2288</v>
      </c>
      <c r="T155" s="36">
        <v>2138</v>
      </c>
      <c r="U155" s="36">
        <v>1835</v>
      </c>
      <c r="V155" s="36">
        <v>1885</v>
      </c>
      <c r="W155" s="36">
        <v>1267</v>
      </c>
      <c r="X155" s="36">
        <v>526</v>
      </c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</row>
    <row r="156" spans="1:59" ht="15.95" customHeight="1">
      <c r="A156" s="35" t="s">
        <v>68</v>
      </c>
      <c r="B156" s="35" t="s">
        <v>68</v>
      </c>
      <c r="C156" s="26" t="s">
        <v>72</v>
      </c>
      <c r="D156" s="36">
        <v>66513</v>
      </c>
      <c r="E156" s="36">
        <v>2458</v>
      </c>
      <c r="F156" s="36">
        <v>2537</v>
      </c>
      <c r="G156" s="36">
        <v>2598</v>
      </c>
      <c r="H156" s="36">
        <v>2719</v>
      </c>
      <c r="I156" s="36">
        <v>3000</v>
      </c>
      <c r="J156" s="36">
        <v>3314</v>
      </c>
      <c r="K156" s="36">
        <v>3591</v>
      </c>
      <c r="L156" s="36">
        <v>3748</v>
      </c>
      <c r="M156" s="36">
        <v>3754</v>
      </c>
      <c r="N156" s="36">
        <v>3796</v>
      </c>
      <c r="O156" s="36">
        <v>3913</v>
      </c>
      <c r="P156" s="36">
        <v>4232</v>
      </c>
      <c r="Q156" s="36">
        <v>4263</v>
      </c>
      <c r="R156" s="36">
        <v>4736</v>
      </c>
      <c r="S156" s="36">
        <v>4424</v>
      </c>
      <c r="T156" s="36">
        <v>4002</v>
      </c>
      <c r="U156" s="36">
        <v>3295</v>
      </c>
      <c r="V156" s="36">
        <v>3233</v>
      </c>
      <c r="W156" s="36">
        <v>2078</v>
      </c>
      <c r="X156" s="36">
        <v>826</v>
      </c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</row>
    <row r="157" spans="1:59" ht="24" customHeight="1">
      <c r="A157" s="35">
        <v>2057</v>
      </c>
      <c r="B157" s="35" t="s">
        <v>68</v>
      </c>
      <c r="C157" s="26" t="s">
        <v>69</v>
      </c>
      <c r="D157" s="36">
        <v>32297</v>
      </c>
      <c r="E157" s="36">
        <v>1253</v>
      </c>
      <c r="F157" s="36">
        <v>1298</v>
      </c>
      <c r="G157" s="36">
        <v>1330</v>
      </c>
      <c r="H157" s="36">
        <v>1383</v>
      </c>
      <c r="I157" s="36">
        <v>1510</v>
      </c>
      <c r="J157" s="36">
        <v>1661</v>
      </c>
      <c r="K157" s="36">
        <v>1801</v>
      </c>
      <c r="L157" s="36">
        <v>1893</v>
      </c>
      <c r="M157" s="36">
        <v>1904</v>
      </c>
      <c r="N157" s="36">
        <v>1906</v>
      </c>
      <c r="O157" s="36">
        <v>1959</v>
      </c>
      <c r="P157" s="36">
        <v>2079</v>
      </c>
      <c r="Q157" s="36">
        <v>2118</v>
      </c>
      <c r="R157" s="36">
        <v>2289</v>
      </c>
      <c r="S157" s="36">
        <v>2151</v>
      </c>
      <c r="T157" s="36">
        <v>1899</v>
      </c>
      <c r="U157" s="36">
        <v>1448</v>
      </c>
      <c r="V157" s="36">
        <v>1281</v>
      </c>
      <c r="W157" s="36">
        <v>818</v>
      </c>
      <c r="X157" s="36">
        <v>317</v>
      </c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</row>
    <row r="158" spans="1:59" ht="15.95" customHeight="1">
      <c r="A158" s="35" t="s">
        <v>68</v>
      </c>
      <c r="B158" s="35" t="s">
        <v>68</v>
      </c>
      <c r="C158" s="26" t="s">
        <v>71</v>
      </c>
      <c r="D158" s="36">
        <v>33740</v>
      </c>
      <c r="E158" s="36">
        <v>1187</v>
      </c>
      <c r="F158" s="36">
        <v>1229</v>
      </c>
      <c r="G158" s="36">
        <v>1258</v>
      </c>
      <c r="H158" s="36">
        <v>1317</v>
      </c>
      <c r="I158" s="36">
        <v>1459</v>
      </c>
      <c r="J158" s="36">
        <v>1613</v>
      </c>
      <c r="K158" s="36">
        <v>1748</v>
      </c>
      <c r="L158" s="36">
        <v>1841</v>
      </c>
      <c r="M158" s="36">
        <v>1855</v>
      </c>
      <c r="N158" s="36">
        <v>1864</v>
      </c>
      <c r="O158" s="36">
        <v>1925</v>
      </c>
      <c r="P158" s="36">
        <v>2064</v>
      </c>
      <c r="Q158" s="36">
        <v>2130</v>
      </c>
      <c r="R158" s="36">
        <v>2347</v>
      </c>
      <c r="S158" s="36">
        <v>2295</v>
      </c>
      <c r="T158" s="36">
        <v>2171</v>
      </c>
      <c r="U158" s="36">
        <v>1816</v>
      </c>
      <c r="V158" s="36">
        <v>1795</v>
      </c>
      <c r="W158" s="36">
        <v>1274</v>
      </c>
      <c r="X158" s="36">
        <v>550</v>
      </c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</row>
    <row r="159" spans="1:59" ht="15.95" customHeight="1">
      <c r="A159" s="35" t="s">
        <v>68</v>
      </c>
      <c r="B159" s="35" t="s">
        <v>68</v>
      </c>
      <c r="C159" s="26" t="s">
        <v>72</v>
      </c>
      <c r="D159" s="36">
        <v>66037</v>
      </c>
      <c r="E159" s="36">
        <v>2440</v>
      </c>
      <c r="F159" s="36">
        <v>2527</v>
      </c>
      <c r="G159" s="36">
        <v>2588</v>
      </c>
      <c r="H159" s="36">
        <v>2699</v>
      </c>
      <c r="I159" s="36">
        <v>2970</v>
      </c>
      <c r="J159" s="36">
        <v>3275</v>
      </c>
      <c r="K159" s="36">
        <v>3549</v>
      </c>
      <c r="L159" s="36">
        <v>3734</v>
      </c>
      <c r="M159" s="36">
        <v>3759</v>
      </c>
      <c r="N159" s="36">
        <v>3770</v>
      </c>
      <c r="O159" s="36">
        <v>3884</v>
      </c>
      <c r="P159" s="36">
        <v>4143</v>
      </c>
      <c r="Q159" s="36">
        <v>4248</v>
      </c>
      <c r="R159" s="36">
        <v>4636</v>
      </c>
      <c r="S159" s="36">
        <v>4447</v>
      </c>
      <c r="T159" s="36">
        <v>4070</v>
      </c>
      <c r="U159" s="36">
        <v>3264</v>
      </c>
      <c r="V159" s="36">
        <v>3076</v>
      </c>
      <c r="W159" s="36">
        <v>2092</v>
      </c>
      <c r="X159" s="36">
        <v>867</v>
      </c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</row>
    <row r="160" spans="1:59" ht="24" customHeight="1">
      <c r="A160" s="35">
        <v>2058</v>
      </c>
      <c r="B160" s="35" t="s">
        <v>68</v>
      </c>
      <c r="C160" s="26" t="s">
        <v>69</v>
      </c>
      <c r="D160" s="36">
        <v>32077</v>
      </c>
      <c r="E160" s="36">
        <v>1243</v>
      </c>
      <c r="F160" s="36">
        <v>1293</v>
      </c>
      <c r="G160" s="36">
        <v>1325</v>
      </c>
      <c r="H160" s="36">
        <v>1374</v>
      </c>
      <c r="I160" s="36">
        <v>1495</v>
      </c>
      <c r="J160" s="36">
        <v>1643</v>
      </c>
      <c r="K160" s="36">
        <v>1778</v>
      </c>
      <c r="L160" s="36">
        <v>1883</v>
      </c>
      <c r="M160" s="36">
        <v>1906</v>
      </c>
      <c r="N160" s="36">
        <v>1896</v>
      </c>
      <c r="O160" s="36">
        <v>1948</v>
      </c>
      <c r="P160" s="36">
        <v>2041</v>
      </c>
      <c r="Q160" s="36">
        <v>2107</v>
      </c>
      <c r="R160" s="36">
        <v>2220</v>
      </c>
      <c r="S160" s="36">
        <v>2186</v>
      </c>
      <c r="T160" s="36">
        <v>1919</v>
      </c>
      <c r="U160" s="36">
        <v>1466</v>
      </c>
      <c r="V160" s="36">
        <v>1201</v>
      </c>
      <c r="W160" s="36">
        <v>817</v>
      </c>
      <c r="X160" s="36">
        <v>334</v>
      </c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</row>
    <row r="161" spans="1:59" ht="15.95" customHeight="1">
      <c r="A161" s="35" t="s">
        <v>68</v>
      </c>
      <c r="B161" s="35" t="s">
        <v>68</v>
      </c>
      <c r="C161" s="26" t="s">
        <v>71</v>
      </c>
      <c r="D161" s="36">
        <v>33490</v>
      </c>
      <c r="E161" s="36">
        <v>1177</v>
      </c>
      <c r="F161" s="36">
        <v>1224</v>
      </c>
      <c r="G161" s="36">
        <v>1254</v>
      </c>
      <c r="H161" s="36">
        <v>1308</v>
      </c>
      <c r="I161" s="36">
        <v>1445</v>
      </c>
      <c r="J161" s="36">
        <v>1595</v>
      </c>
      <c r="K161" s="36">
        <v>1727</v>
      </c>
      <c r="L161" s="36">
        <v>1831</v>
      </c>
      <c r="M161" s="36">
        <v>1858</v>
      </c>
      <c r="N161" s="36">
        <v>1853</v>
      </c>
      <c r="O161" s="36">
        <v>1915</v>
      </c>
      <c r="P161" s="36">
        <v>2026</v>
      </c>
      <c r="Q161" s="36">
        <v>2119</v>
      </c>
      <c r="R161" s="36">
        <v>2278</v>
      </c>
      <c r="S161" s="36">
        <v>2324</v>
      </c>
      <c r="T161" s="36">
        <v>2189</v>
      </c>
      <c r="U161" s="36">
        <v>1832</v>
      </c>
      <c r="V161" s="36">
        <v>1687</v>
      </c>
      <c r="W161" s="36">
        <v>1269</v>
      </c>
      <c r="X161" s="36">
        <v>576</v>
      </c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</row>
    <row r="162" spans="1:59" ht="15.95" customHeight="1">
      <c r="A162" s="35" t="s">
        <v>68</v>
      </c>
      <c r="B162" s="35" t="s">
        <v>68</v>
      </c>
      <c r="C162" s="26" t="s">
        <v>72</v>
      </c>
      <c r="D162" s="36">
        <v>65567</v>
      </c>
      <c r="E162" s="36">
        <v>2421</v>
      </c>
      <c r="F162" s="36">
        <v>2516</v>
      </c>
      <c r="G162" s="36">
        <v>2579</v>
      </c>
      <c r="H162" s="36">
        <v>2682</v>
      </c>
      <c r="I162" s="36">
        <v>2941</v>
      </c>
      <c r="J162" s="36">
        <v>3238</v>
      </c>
      <c r="K162" s="36">
        <v>3505</v>
      </c>
      <c r="L162" s="36">
        <v>3714</v>
      </c>
      <c r="M162" s="36">
        <v>3763</v>
      </c>
      <c r="N162" s="36">
        <v>3750</v>
      </c>
      <c r="O162" s="36">
        <v>3863</v>
      </c>
      <c r="P162" s="36">
        <v>4068</v>
      </c>
      <c r="Q162" s="36">
        <v>4226</v>
      </c>
      <c r="R162" s="36">
        <v>4498</v>
      </c>
      <c r="S162" s="36">
        <v>4511</v>
      </c>
      <c r="T162" s="36">
        <v>4109</v>
      </c>
      <c r="U162" s="36">
        <v>3298</v>
      </c>
      <c r="V162" s="36">
        <v>2888</v>
      </c>
      <c r="W162" s="36">
        <v>2086</v>
      </c>
      <c r="X162" s="36">
        <v>911</v>
      </c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</row>
    <row r="163" spans="1:59" ht="24" customHeight="1">
      <c r="A163" s="35">
        <v>2059</v>
      </c>
      <c r="B163" s="35" t="s">
        <v>68</v>
      </c>
      <c r="C163" s="26" t="s">
        <v>69</v>
      </c>
      <c r="D163" s="36">
        <v>31861</v>
      </c>
      <c r="E163" s="36">
        <v>1233</v>
      </c>
      <c r="F163" s="36">
        <v>1287</v>
      </c>
      <c r="G163" s="36">
        <v>1321</v>
      </c>
      <c r="H163" s="36">
        <v>1366</v>
      </c>
      <c r="I163" s="36">
        <v>1482</v>
      </c>
      <c r="J163" s="36">
        <v>1625</v>
      </c>
      <c r="K163" s="36">
        <v>1756</v>
      </c>
      <c r="L163" s="36">
        <v>1869</v>
      </c>
      <c r="M163" s="36">
        <v>1907</v>
      </c>
      <c r="N163" s="36">
        <v>1896</v>
      </c>
      <c r="O163" s="36">
        <v>1928</v>
      </c>
      <c r="P163" s="36">
        <v>2010</v>
      </c>
      <c r="Q163" s="36">
        <v>2102</v>
      </c>
      <c r="R163" s="36">
        <v>2151</v>
      </c>
      <c r="S163" s="36">
        <v>2211</v>
      </c>
      <c r="T163" s="36">
        <v>1932</v>
      </c>
      <c r="U163" s="36">
        <v>1490</v>
      </c>
      <c r="V163" s="36">
        <v>1135</v>
      </c>
      <c r="W163" s="36">
        <v>807</v>
      </c>
      <c r="X163" s="36">
        <v>351</v>
      </c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</row>
    <row r="164" spans="1:59" ht="15.95" customHeight="1">
      <c r="A164" s="35" t="s">
        <v>68</v>
      </c>
      <c r="B164" s="35" t="s">
        <v>68</v>
      </c>
      <c r="C164" s="26" t="s">
        <v>71</v>
      </c>
      <c r="D164" s="36">
        <v>33244</v>
      </c>
      <c r="E164" s="36">
        <v>1167</v>
      </c>
      <c r="F164" s="36">
        <v>1218</v>
      </c>
      <c r="G164" s="36">
        <v>1250</v>
      </c>
      <c r="H164" s="36">
        <v>1301</v>
      </c>
      <c r="I164" s="36">
        <v>1432</v>
      </c>
      <c r="J164" s="36">
        <v>1579</v>
      </c>
      <c r="K164" s="36">
        <v>1705</v>
      </c>
      <c r="L164" s="36">
        <v>1818</v>
      </c>
      <c r="M164" s="36">
        <v>1858</v>
      </c>
      <c r="N164" s="36">
        <v>1853</v>
      </c>
      <c r="O164" s="36">
        <v>1895</v>
      </c>
      <c r="P164" s="36">
        <v>1997</v>
      </c>
      <c r="Q164" s="36">
        <v>2114</v>
      </c>
      <c r="R164" s="36">
        <v>2208</v>
      </c>
      <c r="S164" s="36">
        <v>2346</v>
      </c>
      <c r="T164" s="36">
        <v>2196</v>
      </c>
      <c r="U164" s="36">
        <v>1858</v>
      </c>
      <c r="V164" s="36">
        <v>1597</v>
      </c>
      <c r="W164" s="36">
        <v>1252</v>
      </c>
      <c r="X164" s="36">
        <v>600</v>
      </c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</row>
    <row r="165" spans="1:59" ht="15.95" customHeight="1">
      <c r="A165" s="35" t="s">
        <v>68</v>
      </c>
      <c r="B165" s="35" t="s">
        <v>68</v>
      </c>
      <c r="C165" s="26" t="s">
        <v>72</v>
      </c>
      <c r="D165" s="36">
        <v>65105</v>
      </c>
      <c r="E165" s="36">
        <v>2400</v>
      </c>
      <c r="F165" s="36">
        <v>2504</v>
      </c>
      <c r="G165" s="36">
        <v>2571</v>
      </c>
      <c r="H165" s="36">
        <v>2668</v>
      </c>
      <c r="I165" s="36">
        <v>2914</v>
      </c>
      <c r="J165" s="36">
        <v>3203</v>
      </c>
      <c r="K165" s="36">
        <v>3461</v>
      </c>
      <c r="L165" s="36">
        <v>3687</v>
      </c>
      <c r="M165" s="36">
        <v>3766</v>
      </c>
      <c r="N165" s="36">
        <v>3749</v>
      </c>
      <c r="O165" s="36">
        <v>3823</v>
      </c>
      <c r="P165" s="36">
        <v>4007</v>
      </c>
      <c r="Q165" s="36">
        <v>4216</v>
      </c>
      <c r="R165" s="36">
        <v>4360</v>
      </c>
      <c r="S165" s="36">
        <v>4557</v>
      </c>
      <c r="T165" s="36">
        <v>4128</v>
      </c>
      <c r="U165" s="36">
        <v>3348</v>
      </c>
      <c r="V165" s="36">
        <v>2732</v>
      </c>
      <c r="W165" s="36">
        <v>2059</v>
      </c>
      <c r="X165" s="36">
        <v>951</v>
      </c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</row>
    <row r="166" spans="1:59" ht="24" customHeight="1">
      <c r="A166" s="35">
        <v>2060</v>
      </c>
      <c r="B166" s="35" t="s">
        <v>68</v>
      </c>
      <c r="C166" s="26" t="s">
        <v>69</v>
      </c>
      <c r="D166" s="36">
        <v>31650</v>
      </c>
      <c r="E166" s="36">
        <v>1221</v>
      </c>
      <c r="F166" s="36">
        <v>1279</v>
      </c>
      <c r="G166" s="36">
        <v>1317</v>
      </c>
      <c r="H166" s="36">
        <v>1360</v>
      </c>
      <c r="I166" s="36">
        <v>1469</v>
      </c>
      <c r="J166" s="36">
        <v>1608</v>
      </c>
      <c r="K166" s="36">
        <v>1733</v>
      </c>
      <c r="L166" s="36">
        <v>1852</v>
      </c>
      <c r="M166" s="36">
        <v>1907</v>
      </c>
      <c r="N166" s="36">
        <v>1898</v>
      </c>
      <c r="O166" s="36">
        <v>1917</v>
      </c>
      <c r="P166" s="36">
        <v>1974</v>
      </c>
      <c r="Q166" s="36">
        <v>2100</v>
      </c>
      <c r="R166" s="36">
        <v>2073</v>
      </c>
      <c r="S166" s="36">
        <v>2238</v>
      </c>
      <c r="T166" s="36">
        <v>1929</v>
      </c>
      <c r="U166" s="36">
        <v>1535</v>
      </c>
      <c r="V166" s="36">
        <v>1087</v>
      </c>
      <c r="W166" s="36">
        <v>787</v>
      </c>
      <c r="X166" s="36">
        <v>365</v>
      </c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</row>
    <row r="167" spans="1:59" ht="15.95" customHeight="1">
      <c r="A167" s="35" t="s">
        <v>68</v>
      </c>
      <c r="B167" s="35" t="s">
        <v>68</v>
      </c>
      <c r="C167" s="26" t="s">
        <v>71</v>
      </c>
      <c r="D167" s="36">
        <v>33002</v>
      </c>
      <c r="E167" s="36">
        <v>1156</v>
      </c>
      <c r="F167" s="36">
        <v>1211</v>
      </c>
      <c r="G167" s="36">
        <v>1246</v>
      </c>
      <c r="H167" s="36">
        <v>1295</v>
      </c>
      <c r="I167" s="36">
        <v>1420</v>
      </c>
      <c r="J167" s="36">
        <v>1562</v>
      </c>
      <c r="K167" s="36">
        <v>1684</v>
      </c>
      <c r="L167" s="36">
        <v>1801</v>
      </c>
      <c r="M167" s="36">
        <v>1858</v>
      </c>
      <c r="N167" s="36">
        <v>1855</v>
      </c>
      <c r="O167" s="36">
        <v>1883</v>
      </c>
      <c r="P167" s="36">
        <v>1958</v>
      </c>
      <c r="Q167" s="36">
        <v>2113</v>
      </c>
      <c r="R167" s="36">
        <v>2132</v>
      </c>
      <c r="S167" s="36">
        <v>2368</v>
      </c>
      <c r="T167" s="36">
        <v>2184</v>
      </c>
      <c r="U167" s="36">
        <v>1910</v>
      </c>
      <c r="V167" s="36">
        <v>1528</v>
      </c>
      <c r="W167" s="36">
        <v>1220</v>
      </c>
      <c r="X167" s="36">
        <v>619</v>
      </c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</row>
    <row r="168" spans="1:59" ht="15.95" customHeight="1">
      <c r="A168" s="35" t="s">
        <v>68</v>
      </c>
      <c r="B168" s="35" t="s">
        <v>68</v>
      </c>
      <c r="C168" s="26" t="s">
        <v>72</v>
      </c>
      <c r="D168" s="36">
        <v>64651</v>
      </c>
      <c r="E168" s="36">
        <v>2378</v>
      </c>
      <c r="F168" s="36">
        <v>2490</v>
      </c>
      <c r="G168" s="36">
        <v>2562</v>
      </c>
      <c r="H168" s="36">
        <v>2655</v>
      </c>
      <c r="I168" s="36">
        <v>2889</v>
      </c>
      <c r="J168" s="36">
        <v>3170</v>
      </c>
      <c r="K168" s="36">
        <v>3418</v>
      </c>
      <c r="L168" s="36">
        <v>3653</v>
      </c>
      <c r="M168" s="36">
        <v>3765</v>
      </c>
      <c r="N168" s="36">
        <v>3753</v>
      </c>
      <c r="O168" s="36">
        <v>3799</v>
      </c>
      <c r="P168" s="36">
        <v>3931</v>
      </c>
      <c r="Q168" s="36">
        <v>4213</v>
      </c>
      <c r="R168" s="36">
        <v>4205</v>
      </c>
      <c r="S168" s="36">
        <v>4607</v>
      </c>
      <c r="T168" s="36">
        <v>4114</v>
      </c>
      <c r="U168" s="36">
        <v>3444</v>
      </c>
      <c r="V168" s="36">
        <v>2615</v>
      </c>
      <c r="W168" s="36">
        <v>2007</v>
      </c>
      <c r="X168" s="36">
        <v>983</v>
      </c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</row>
    <row r="169" spans="1:59" ht="24" customHeight="1"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8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</row>
    <row r="170" spans="1:59" ht="15"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5" t="s">
        <v>73</v>
      </c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</row>
    <row r="171" spans="1:59"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</row>
    <row r="172" spans="1:59"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</row>
    <row r="173" spans="1:59"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</row>
    <row r="174" spans="1:59"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</row>
    <row r="175" spans="1:59"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</row>
    <row r="176" spans="1:59"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</row>
    <row r="177" spans="4:59"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</row>
    <row r="178" spans="4:59"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</row>
    <row r="179" spans="4:59"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BG179" s="37"/>
    </row>
    <row r="180" spans="4:59"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BG180" s="37"/>
    </row>
    <row r="181" spans="4:59"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</row>
    <row r="182" spans="4:59"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7"/>
      <c r="BE182" s="37"/>
      <c r="BF182" s="37"/>
      <c r="BG182" s="37"/>
    </row>
    <row r="183" spans="4:59"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7"/>
      <c r="BE183" s="37"/>
      <c r="BF183" s="37"/>
      <c r="BG183" s="37"/>
    </row>
    <row r="184" spans="4:59"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37"/>
    </row>
    <row r="185" spans="4:59"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37"/>
    </row>
    <row r="186" spans="4:59"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</row>
    <row r="187" spans="4:59"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</row>
    <row r="188" spans="4:59"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37"/>
    </row>
    <row r="189" spans="4:59"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37"/>
    </row>
    <row r="190" spans="4:59"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37"/>
    </row>
    <row r="191" spans="4:59"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7"/>
      <c r="BE191" s="37"/>
      <c r="BF191" s="37"/>
      <c r="BG191" s="37"/>
    </row>
    <row r="192" spans="4:59"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  <c r="BA192" s="37"/>
      <c r="BB192" s="37"/>
      <c r="BC192" s="37"/>
      <c r="BD192" s="37"/>
      <c r="BE192" s="37"/>
      <c r="BF192" s="37"/>
      <c r="BG192" s="37"/>
    </row>
    <row r="193" spans="4:59"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  <c r="BA193" s="37"/>
      <c r="BB193" s="37"/>
      <c r="BC193" s="37"/>
      <c r="BD193" s="37"/>
      <c r="BE193" s="37"/>
      <c r="BF193" s="37"/>
      <c r="BG193" s="37"/>
    </row>
    <row r="194" spans="4:59"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7"/>
      <c r="BE194" s="37"/>
      <c r="BF194" s="37"/>
      <c r="BG194" s="37"/>
    </row>
    <row r="195" spans="4:59"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/>
      <c r="BD195" s="37"/>
      <c r="BE195" s="37"/>
      <c r="BF195" s="37"/>
      <c r="BG195" s="37"/>
    </row>
    <row r="196" spans="4:59"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  <c r="BA196" s="37"/>
      <c r="BB196" s="37"/>
      <c r="BC196" s="37"/>
      <c r="BD196" s="37"/>
      <c r="BE196" s="37"/>
      <c r="BF196" s="37"/>
      <c r="BG196" s="37"/>
    </row>
    <row r="197" spans="4:59"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  <c r="BA197" s="37"/>
      <c r="BB197" s="37"/>
      <c r="BC197" s="37"/>
      <c r="BD197" s="37"/>
      <c r="BE197" s="37"/>
      <c r="BF197" s="37"/>
      <c r="BG197" s="37"/>
    </row>
    <row r="198" spans="4:59"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7"/>
      <c r="BE198" s="37"/>
      <c r="BF198" s="37"/>
      <c r="BG198" s="37"/>
    </row>
    <row r="199" spans="4:59"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37"/>
      <c r="BF199" s="37"/>
      <c r="BG199" s="37"/>
    </row>
    <row r="200" spans="4:59"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  <c r="BA200" s="37"/>
      <c r="BB200" s="37"/>
      <c r="BC200" s="37"/>
      <c r="BD200" s="37"/>
      <c r="BE200" s="37"/>
      <c r="BF200" s="37"/>
      <c r="BG200" s="37"/>
    </row>
    <row r="201" spans="4:59"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  <c r="BA201" s="37"/>
      <c r="BB201" s="37"/>
      <c r="BC201" s="37"/>
      <c r="BD201" s="37"/>
      <c r="BE201" s="37"/>
      <c r="BF201" s="37"/>
      <c r="BG201" s="37"/>
    </row>
    <row r="202" spans="4:59"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  <c r="BA202" s="37"/>
      <c r="BB202" s="37"/>
      <c r="BC202" s="37"/>
      <c r="BD202" s="37"/>
      <c r="BE202" s="37"/>
      <c r="BF202" s="37"/>
      <c r="BG202" s="37"/>
    </row>
    <row r="203" spans="4:59"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7"/>
      <c r="BE203" s="37"/>
      <c r="BF203" s="37"/>
      <c r="BG203" s="37"/>
    </row>
    <row r="204" spans="4:59"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/>
      <c r="BD204" s="37"/>
      <c r="BE204" s="37"/>
      <c r="BF204" s="37"/>
      <c r="BG204" s="37"/>
    </row>
    <row r="205" spans="4:59"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  <c r="BA205" s="37"/>
      <c r="BB205" s="37"/>
      <c r="BC205" s="37"/>
      <c r="BD205" s="37"/>
      <c r="BE205" s="37"/>
      <c r="BF205" s="37"/>
      <c r="BG205" s="37"/>
    </row>
    <row r="206" spans="4:59"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  <c r="BA206" s="37"/>
      <c r="BB206" s="37"/>
      <c r="BC206" s="37"/>
      <c r="BD206" s="37"/>
      <c r="BE206" s="37"/>
      <c r="BF206" s="37"/>
      <c r="BG206" s="37"/>
    </row>
    <row r="207" spans="4:59"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  <c r="BA207" s="37"/>
      <c r="BB207" s="37"/>
      <c r="BC207" s="37"/>
      <c r="BD207" s="37"/>
      <c r="BE207" s="37"/>
      <c r="BF207" s="37"/>
      <c r="BG207" s="37"/>
    </row>
    <row r="208" spans="4:59"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  <c r="BA208" s="37"/>
      <c r="BB208" s="37"/>
      <c r="BC208" s="37"/>
      <c r="BD208" s="37"/>
      <c r="BE208" s="37"/>
      <c r="BF208" s="37"/>
      <c r="BG208" s="37"/>
    </row>
    <row r="209" spans="4:59"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  <c r="BA209" s="37"/>
      <c r="BB209" s="37"/>
      <c r="BC209" s="37"/>
      <c r="BD209" s="37"/>
      <c r="BE209" s="37"/>
      <c r="BF209" s="37"/>
      <c r="BG209" s="37"/>
    </row>
    <row r="210" spans="4:59"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7"/>
      <c r="AV210" s="37"/>
      <c r="AW210" s="37"/>
      <c r="AX210" s="37"/>
      <c r="AY210" s="37"/>
      <c r="AZ210" s="37"/>
      <c r="BA210" s="37"/>
      <c r="BB210" s="37"/>
      <c r="BC210" s="37"/>
      <c r="BD210" s="37"/>
      <c r="BE210" s="37"/>
      <c r="BF210" s="37"/>
      <c r="BG210" s="37"/>
    </row>
    <row r="211" spans="4:59"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  <c r="BA211" s="37"/>
      <c r="BB211" s="37"/>
      <c r="BC211" s="37"/>
      <c r="BD211" s="37"/>
      <c r="BE211" s="37"/>
      <c r="BF211" s="37"/>
      <c r="BG211" s="37"/>
    </row>
    <row r="212" spans="4:59"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  <c r="BA212" s="37"/>
      <c r="BB212" s="37"/>
      <c r="BC212" s="37"/>
      <c r="BD212" s="37"/>
      <c r="BE212" s="37"/>
      <c r="BF212" s="37"/>
      <c r="BG212" s="37"/>
    </row>
    <row r="213" spans="4:59"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  <c r="BA213" s="37"/>
      <c r="BB213" s="37"/>
      <c r="BC213" s="37"/>
      <c r="BD213" s="37"/>
      <c r="BE213" s="37"/>
      <c r="BF213" s="37"/>
      <c r="BG213" s="37"/>
    </row>
    <row r="214" spans="4:59"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  <c r="BA214" s="37"/>
      <c r="BB214" s="37"/>
      <c r="BC214" s="37"/>
      <c r="BD214" s="37"/>
      <c r="BE214" s="37"/>
      <c r="BF214" s="37"/>
      <c r="BG214" s="37"/>
    </row>
    <row r="215" spans="4:59"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  <c r="AX215" s="37"/>
      <c r="AY215" s="37"/>
      <c r="AZ215" s="37"/>
      <c r="BA215" s="37"/>
      <c r="BB215" s="37"/>
      <c r="BC215" s="37"/>
      <c r="BD215" s="37"/>
      <c r="BE215" s="37"/>
      <c r="BF215" s="37"/>
      <c r="BG215" s="37"/>
    </row>
    <row r="216" spans="4:59"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  <c r="BA216" s="37"/>
      <c r="BB216" s="37"/>
      <c r="BC216" s="37"/>
      <c r="BD216" s="37"/>
      <c r="BE216" s="37"/>
      <c r="BF216" s="37"/>
      <c r="BG216" s="37"/>
    </row>
    <row r="217" spans="4:59"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  <c r="BA217" s="37"/>
      <c r="BB217" s="37"/>
      <c r="BC217" s="37"/>
      <c r="BD217" s="37"/>
      <c r="BE217" s="37"/>
      <c r="BF217" s="37"/>
      <c r="BG217" s="37"/>
    </row>
    <row r="218" spans="4:59"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  <c r="BA218" s="37"/>
      <c r="BB218" s="37"/>
      <c r="BC218" s="37"/>
      <c r="BD218" s="37"/>
      <c r="BE218" s="37"/>
      <c r="BF218" s="37"/>
      <c r="BG218" s="37"/>
    </row>
    <row r="219" spans="4:59"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  <c r="BA219" s="37"/>
      <c r="BB219" s="37"/>
      <c r="BC219" s="37"/>
      <c r="BD219" s="37"/>
      <c r="BE219" s="37"/>
      <c r="BF219" s="37"/>
      <c r="BG219" s="37"/>
    </row>
    <row r="220" spans="4:59"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  <c r="BA220" s="37"/>
      <c r="BB220" s="37"/>
      <c r="BC220" s="37"/>
      <c r="BD220" s="37"/>
      <c r="BE220" s="37"/>
      <c r="BF220" s="37"/>
      <c r="BG220" s="37"/>
    </row>
    <row r="221" spans="4:59"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  <c r="BA221" s="37"/>
      <c r="BB221" s="37"/>
      <c r="BC221" s="37"/>
      <c r="BD221" s="37"/>
      <c r="BE221" s="37"/>
      <c r="BF221" s="37"/>
      <c r="BG221" s="37"/>
    </row>
    <row r="222" spans="4:59"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  <c r="BA222" s="37"/>
      <c r="BB222" s="37"/>
      <c r="BC222" s="37"/>
      <c r="BD222" s="37"/>
      <c r="BE222" s="37"/>
      <c r="BF222" s="37"/>
      <c r="BG222" s="37"/>
    </row>
    <row r="223" spans="4:59"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  <c r="BA223" s="37"/>
      <c r="BB223" s="37"/>
      <c r="BC223" s="37"/>
      <c r="BD223" s="37"/>
      <c r="BE223" s="37"/>
      <c r="BF223" s="37"/>
      <c r="BG223" s="37"/>
    </row>
    <row r="224" spans="4:59"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  <c r="BA224" s="37"/>
      <c r="BB224" s="37"/>
      <c r="BC224" s="37"/>
      <c r="BD224" s="37"/>
      <c r="BE224" s="37"/>
      <c r="BF224" s="37"/>
      <c r="BG224" s="37"/>
    </row>
    <row r="225" spans="4:59"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  <c r="BA225" s="37"/>
      <c r="BB225" s="37"/>
      <c r="BC225" s="37"/>
      <c r="BD225" s="37"/>
      <c r="BE225" s="37"/>
      <c r="BF225" s="37"/>
      <c r="BG225" s="37"/>
    </row>
    <row r="226" spans="4:59"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  <c r="BA226" s="37"/>
      <c r="BB226" s="37"/>
      <c r="BC226" s="37"/>
      <c r="BD226" s="37"/>
      <c r="BE226" s="37"/>
      <c r="BF226" s="37"/>
      <c r="BG226" s="37"/>
    </row>
    <row r="227" spans="4:59"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  <c r="BA227" s="37"/>
      <c r="BB227" s="37"/>
      <c r="BC227" s="37"/>
      <c r="BD227" s="37"/>
      <c r="BE227" s="37"/>
      <c r="BF227" s="37"/>
      <c r="BG227" s="37"/>
    </row>
    <row r="228" spans="4:59"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  <c r="BA228" s="37"/>
      <c r="BB228" s="37"/>
      <c r="BC228" s="37"/>
      <c r="BD228" s="37"/>
      <c r="BE228" s="37"/>
      <c r="BF228" s="37"/>
      <c r="BG228" s="37"/>
    </row>
    <row r="229" spans="4:59"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  <c r="BA229" s="37"/>
      <c r="BB229" s="37"/>
      <c r="BC229" s="37"/>
      <c r="BD229" s="37"/>
      <c r="BE229" s="37"/>
      <c r="BF229" s="37"/>
      <c r="BG229" s="37"/>
    </row>
    <row r="230" spans="4:59"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  <c r="BA230" s="37"/>
      <c r="BB230" s="37"/>
      <c r="BC230" s="37"/>
      <c r="BD230" s="37"/>
      <c r="BE230" s="37"/>
      <c r="BF230" s="37"/>
      <c r="BG230" s="37"/>
    </row>
    <row r="231" spans="4:59"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  <c r="BA231" s="37"/>
      <c r="BB231" s="37"/>
      <c r="BC231" s="37"/>
      <c r="BD231" s="37"/>
      <c r="BE231" s="37"/>
      <c r="BF231" s="37"/>
      <c r="BG231" s="37"/>
    </row>
    <row r="232" spans="4:59"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  <c r="BA232" s="37"/>
      <c r="BB232" s="37"/>
      <c r="BC232" s="37"/>
      <c r="BD232" s="37"/>
      <c r="BE232" s="37"/>
      <c r="BF232" s="37"/>
      <c r="BG232" s="37"/>
    </row>
    <row r="233" spans="4:59"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  <c r="BA233" s="37"/>
      <c r="BB233" s="37"/>
      <c r="BC233" s="37"/>
      <c r="BD233" s="37"/>
      <c r="BE233" s="37"/>
      <c r="BF233" s="37"/>
      <c r="BG233" s="37"/>
    </row>
    <row r="234" spans="4:59"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  <c r="BA234" s="37"/>
      <c r="BB234" s="37"/>
      <c r="BC234" s="37"/>
      <c r="BD234" s="37"/>
      <c r="BE234" s="37"/>
      <c r="BF234" s="37"/>
      <c r="BG234" s="37"/>
    </row>
    <row r="235" spans="4:59"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  <c r="BA235" s="37"/>
      <c r="BB235" s="37"/>
      <c r="BC235" s="37"/>
      <c r="BD235" s="37"/>
      <c r="BE235" s="37"/>
      <c r="BF235" s="37"/>
      <c r="BG235" s="37"/>
    </row>
    <row r="236" spans="4:59"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  <c r="BA236" s="37"/>
      <c r="BB236" s="37"/>
      <c r="BC236" s="37"/>
      <c r="BD236" s="37"/>
      <c r="BE236" s="37"/>
      <c r="BF236" s="37"/>
      <c r="BG236" s="37"/>
    </row>
    <row r="237" spans="4:59"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  <c r="BA237" s="37"/>
      <c r="BB237" s="37"/>
      <c r="BC237" s="37"/>
      <c r="BD237" s="37"/>
      <c r="BE237" s="37"/>
      <c r="BF237" s="37"/>
      <c r="BG237" s="37"/>
    </row>
    <row r="238" spans="4:59"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  <c r="BA238" s="37"/>
      <c r="BB238" s="37"/>
      <c r="BC238" s="37"/>
      <c r="BD238" s="37"/>
      <c r="BE238" s="37"/>
      <c r="BF238" s="37"/>
      <c r="BG238" s="37"/>
    </row>
    <row r="239" spans="4:59"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  <c r="BA239" s="37"/>
      <c r="BB239" s="37"/>
      <c r="BC239" s="37"/>
      <c r="BD239" s="37"/>
      <c r="BE239" s="37"/>
      <c r="BF239" s="37"/>
      <c r="BG239" s="37"/>
    </row>
    <row r="240" spans="4:59"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  <c r="BA240" s="37"/>
      <c r="BB240" s="37"/>
      <c r="BC240" s="37"/>
      <c r="BD240" s="37"/>
      <c r="BE240" s="37"/>
      <c r="BF240" s="37"/>
      <c r="BG240" s="37"/>
    </row>
    <row r="241" spans="4:59"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  <c r="BA241" s="37"/>
      <c r="BB241" s="37"/>
      <c r="BC241" s="37"/>
      <c r="BD241" s="37"/>
      <c r="BE241" s="37"/>
      <c r="BF241" s="37"/>
      <c r="BG241" s="37"/>
    </row>
    <row r="242" spans="4:59"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  <c r="BA242" s="37"/>
      <c r="BB242" s="37"/>
      <c r="BC242" s="37"/>
      <c r="BD242" s="37"/>
      <c r="BE242" s="37"/>
      <c r="BF242" s="37"/>
      <c r="BG242" s="37"/>
    </row>
    <row r="243" spans="4:59"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  <c r="BA243" s="37"/>
      <c r="BB243" s="37"/>
      <c r="BC243" s="37"/>
      <c r="BD243" s="37"/>
      <c r="BE243" s="37"/>
      <c r="BF243" s="37"/>
      <c r="BG243" s="37"/>
    </row>
    <row r="244" spans="4:59"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  <c r="BA244" s="37"/>
      <c r="BB244" s="37"/>
      <c r="BC244" s="37"/>
      <c r="BD244" s="37"/>
      <c r="BE244" s="37"/>
      <c r="BF244" s="37"/>
      <c r="BG244" s="37"/>
    </row>
    <row r="245" spans="4:59"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  <c r="AZ245" s="37"/>
      <c r="BA245" s="37"/>
      <c r="BB245" s="37"/>
      <c r="BC245" s="37"/>
      <c r="BD245" s="37"/>
      <c r="BE245" s="37"/>
      <c r="BF245" s="37"/>
      <c r="BG245" s="37"/>
    </row>
    <row r="246" spans="4:59"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7"/>
      <c r="AV246" s="37"/>
      <c r="AW246" s="37"/>
      <c r="AX246" s="37"/>
      <c r="AY246" s="37"/>
      <c r="AZ246" s="37"/>
      <c r="BA246" s="37"/>
      <c r="BB246" s="37"/>
      <c r="BC246" s="37"/>
      <c r="BD246" s="37"/>
      <c r="BE246" s="37"/>
      <c r="BF246" s="37"/>
      <c r="BG246" s="37"/>
    </row>
    <row r="247" spans="4:59"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  <c r="BA247" s="37"/>
      <c r="BB247" s="37"/>
      <c r="BC247" s="37"/>
      <c r="BD247" s="37"/>
      <c r="BE247" s="37"/>
      <c r="BF247" s="37"/>
      <c r="BG247" s="37"/>
    </row>
    <row r="248" spans="4:59"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  <c r="BA248" s="37"/>
      <c r="BB248" s="37"/>
      <c r="BC248" s="37"/>
      <c r="BD248" s="37"/>
      <c r="BE248" s="37"/>
      <c r="BF248" s="37"/>
      <c r="BG248" s="37"/>
    </row>
    <row r="249" spans="4:59"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  <c r="BA249" s="37"/>
      <c r="BB249" s="37"/>
      <c r="BC249" s="37"/>
      <c r="BD249" s="37"/>
      <c r="BE249" s="37"/>
      <c r="BF249" s="37"/>
      <c r="BG249" s="37"/>
    </row>
    <row r="250" spans="4:59"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  <c r="AZ250" s="37"/>
      <c r="BA250" s="37"/>
      <c r="BB250" s="37"/>
      <c r="BC250" s="37"/>
      <c r="BD250" s="37"/>
      <c r="BE250" s="37"/>
      <c r="BF250" s="37"/>
      <c r="BG250" s="37"/>
    </row>
    <row r="251" spans="4:59"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  <c r="AZ251" s="37"/>
      <c r="BA251" s="37"/>
      <c r="BB251" s="37"/>
      <c r="BC251" s="37"/>
      <c r="BD251" s="37"/>
      <c r="BE251" s="37"/>
      <c r="BF251" s="37"/>
      <c r="BG251" s="37"/>
    </row>
    <row r="252" spans="4:59"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  <c r="BA252" s="37"/>
      <c r="BB252" s="37"/>
      <c r="BC252" s="37"/>
      <c r="BD252" s="37"/>
      <c r="BE252" s="37"/>
      <c r="BF252" s="37"/>
      <c r="BG252" s="37"/>
    </row>
    <row r="253" spans="4:59"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  <c r="BA253" s="37"/>
      <c r="BB253" s="37"/>
      <c r="BC253" s="37"/>
      <c r="BD253" s="37"/>
      <c r="BE253" s="37"/>
      <c r="BF253" s="37"/>
      <c r="BG253" s="37"/>
    </row>
    <row r="254" spans="4:59"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  <c r="BA254" s="37"/>
      <c r="BB254" s="37"/>
      <c r="BC254" s="37"/>
      <c r="BD254" s="37"/>
      <c r="BE254" s="37"/>
      <c r="BF254" s="37"/>
      <c r="BG254" s="37"/>
    </row>
    <row r="255" spans="4:59"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  <c r="AZ255" s="37"/>
      <c r="BA255" s="37"/>
      <c r="BB255" s="37"/>
      <c r="BC255" s="37"/>
      <c r="BD255" s="37"/>
      <c r="BE255" s="37"/>
      <c r="BF255" s="37"/>
      <c r="BG255" s="37"/>
    </row>
    <row r="256" spans="4:59"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  <c r="BA256" s="37"/>
      <c r="BB256" s="37"/>
      <c r="BC256" s="37"/>
      <c r="BD256" s="37"/>
      <c r="BE256" s="37"/>
      <c r="BF256" s="37"/>
      <c r="BG256" s="37"/>
    </row>
    <row r="257" spans="4:59"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7"/>
      <c r="AV257" s="37"/>
      <c r="AW257" s="37"/>
      <c r="AX257" s="37"/>
      <c r="AY257" s="37"/>
      <c r="AZ257" s="37"/>
      <c r="BA257" s="37"/>
      <c r="BB257" s="37"/>
      <c r="BC257" s="37"/>
      <c r="BD257" s="37"/>
      <c r="BE257" s="37"/>
      <c r="BF257" s="37"/>
      <c r="BG257" s="37"/>
    </row>
    <row r="258" spans="4:59"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  <c r="BA258" s="37"/>
      <c r="BB258" s="37"/>
      <c r="BC258" s="37"/>
      <c r="BD258" s="37"/>
      <c r="BE258" s="37"/>
      <c r="BF258" s="37"/>
      <c r="BG258" s="37"/>
    </row>
    <row r="259" spans="4:59"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  <c r="BA259" s="37"/>
      <c r="BB259" s="37"/>
      <c r="BC259" s="37"/>
      <c r="BD259" s="37"/>
      <c r="BE259" s="37"/>
      <c r="BF259" s="37"/>
      <c r="BG259" s="37"/>
    </row>
    <row r="260" spans="4:59"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  <c r="AZ260" s="37"/>
      <c r="BA260" s="37"/>
      <c r="BB260" s="37"/>
      <c r="BC260" s="37"/>
      <c r="BD260" s="37"/>
      <c r="BE260" s="37"/>
      <c r="BF260" s="37"/>
      <c r="BG260" s="37"/>
    </row>
    <row r="261" spans="4:59"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  <c r="BA261" s="37"/>
      <c r="BB261" s="37"/>
      <c r="BC261" s="37"/>
      <c r="BD261" s="37"/>
      <c r="BE261" s="37"/>
      <c r="BF261" s="37"/>
      <c r="BG261" s="37"/>
    </row>
    <row r="262" spans="4:59"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  <c r="BA262" s="37"/>
      <c r="BB262" s="37"/>
      <c r="BC262" s="37"/>
      <c r="BD262" s="37"/>
      <c r="BE262" s="37"/>
      <c r="BF262" s="37"/>
      <c r="BG262" s="37"/>
    </row>
    <row r="263" spans="4:59"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  <c r="BA263" s="37"/>
      <c r="BB263" s="37"/>
      <c r="BC263" s="37"/>
      <c r="BD263" s="37"/>
      <c r="BE263" s="37"/>
      <c r="BF263" s="37"/>
      <c r="BG263" s="37"/>
    </row>
    <row r="264" spans="4:59"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  <c r="BA264" s="37"/>
      <c r="BB264" s="37"/>
      <c r="BC264" s="37"/>
      <c r="BD264" s="37"/>
      <c r="BE264" s="37"/>
      <c r="BF264" s="37"/>
      <c r="BG264" s="37"/>
    </row>
    <row r="265" spans="4:59"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  <c r="BA265" s="37"/>
      <c r="BB265" s="37"/>
      <c r="BC265" s="37"/>
      <c r="BD265" s="37"/>
      <c r="BE265" s="37"/>
      <c r="BF265" s="37"/>
      <c r="BG265" s="37"/>
    </row>
    <row r="266" spans="4:59"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  <c r="BA266" s="37"/>
      <c r="BB266" s="37"/>
      <c r="BC266" s="37"/>
      <c r="BD266" s="37"/>
      <c r="BE266" s="37"/>
      <c r="BF266" s="37"/>
      <c r="BG266" s="37"/>
    </row>
    <row r="267" spans="4:59"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  <c r="BA267" s="37"/>
      <c r="BB267" s="37"/>
      <c r="BC267" s="37"/>
      <c r="BD267" s="37"/>
      <c r="BE267" s="37"/>
      <c r="BF267" s="37"/>
      <c r="BG267" s="37"/>
    </row>
    <row r="268" spans="4:59"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  <c r="BA268" s="37"/>
      <c r="BB268" s="37"/>
      <c r="BC268" s="37"/>
      <c r="BD268" s="37"/>
      <c r="BE268" s="37"/>
      <c r="BF268" s="37"/>
      <c r="BG268" s="37"/>
    </row>
    <row r="269" spans="4:59"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  <c r="BA269" s="37"/>
      <c r="BB269" s="37"/>
      <c r="BC269" s="37"/>
      <c r="BD269" s="37"/>
      <c r="BE269" s="37"/>
      <c r="BF269" s="37"/>
      <c r="BG269" s="37"/>
    </row>
    <row r="270" spans="4:59"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7"/>
      <c r="AV270" s="37"/>
      <c r="AW270" s="37"/>
      <c r="AX270" s="37"/>
      <c r="AY270" s="37"/>
      <c r="AZ270" s="37"/>
      <c r="BA270" s="37"/>
      <c r="BB270" s="37"/>
      <c r="BC270" s="37"/>
      <c r="BD270" s="37"/>
      <c r="BE270" s="37"/>
      <c r="BF270" s="37"/>
      <c r="BG270" s="37"/>
    </row>
    <row r="271" spans="4:59"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  <c r="BA271" s="37"/>
      <c r="BB271" s="37"/>
      <c r="BC271" s="37"/>
      <c r="BD271" s="37"/>
      <c r="BE271" s="37"/>
      <c r="BF271" s="37"/>
      <c r="BG271" s="37"/>
    </row>
    <row r="272" spans="4:59"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  <c r="BA272" s="37"/>
      <c r="BB272" s="37"/>
      <c r="BC272" s="37"/>
      <c r="BD272" s="37"/>
      <c r="BE272" s="37"/>
      <c r="BF272" s="37"/>
      <c r="BG272" s="37"/>
    </row>
    <row r="273" spans="4:59"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  <c r="BA273" s="37"/>
      <c r="BB273" s="37"/>
      <c r="BC273" s="37"/>
      <c r="BD273" s="37"/>
      <c r="BE273" s="37"/>
      <c r="BF273" s="37"/>
      <c r="BG273" s="37"/>
    </row>
    <row r="274" spans="4:59"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  <c r="BA274" s="37"/>
      <c r="BB274" s="37"/>
      <c r="BC274" s="37"/>
      <c r="BD274" s="37"/>
      <c r="BE274" s="37"/>
      <c r="BF274" s="37"/>
      <c r="BG274" s="37"/>
    </row>
    <row r="275" spans="4:59"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  <c r="BA275" s="37"/>
      <c r="BB275" s="37"/>
      <c r="BC275" s="37"/>
      <c r="BD275" s="37"/>
      <c r="BE275" s="37"/>
      <c r="BF275" s="37"/>
      <c r="BG275" s="37"/>
    </row>
    <row r="276" spans="4:59"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  <c r="BA276" s="37"/>
      <c r="BB276" s="37"/>
      <c r="BC276" s="37"/>
      <c r="BD276" s="37"/>
      <c r="BE276" s="37"/>
      <c r="BF276" s="37"/>
      <c r="BG276" s="37"/>
    </row>
    <row r="277" spans="4:59"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  <c r="BA277" s="37"/>
      <c r="BB277" s="37"/>
      <c r="BC277" s="37"/>
      <c r="BD277" s="37"/>
      <c r="BE277" s="37"/>
      <c r="BF277" s="37"/>
      <c r="BG277" s="37"/>
    </row>
    <row r="278" spans="4:59"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  <c r="BA278" s="37"/>
      <c r="BB278" s="37"/>
      <c r="BC278" s="37"/>
      <c r="BD278" s="37"/>
      <c r="BE278" s="37"/>
      <c r="BF278" s="37"/>
      <c r="BG278" s="37"/>
    </row>
    <row r="279" spans="4:59"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7"/>
      <c r="AV279" s="37"/>
      <c r="AW279" s="37"/>
      <c r="AX279" s="37"/>
      <c r="AY279" s="37"/>
      <c r="AZ279" s="37"/>
      <c r="BA279" s="37"/>
      <c r="BB279" s="37"/>
      <c r="BC279" s="37"/>
      <c r="BD279" s="37"/>
      <c r="BE279" s="37"/>
      <c r="BF279" s="37"/>
      <c r="BG279" s="37"/>
    </row>
    <row r="280" spans="4:59"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  <c r="BA280" s="37"/>
      <c r="BB280" s="37"/>
      <c r="BC280" s="37"/>
      <c r="BD280" s="37"/>
      <c r="BE280" s="37"/>
      <c r="BF280" s="37"/>
      <c r="BG280" s="37"/>
    </row>
    <row r="281" spans="4:59"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</row>
    <row r="282" spans="4:59"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  <c r="AZ282" s="37"/>
      <c r="BA282" s="37"/>
      <c r="BB282" s="37"/>
      <c r="BC282" s="37"/>
      <c r="BD282" s="37"/>
      <c r="BE282" s="37"/>
      <c r="BF282" s="37"/>
      <c r="BG282" s="37"/>
    </row>
    <row r="283" spans="4:59"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</row>
    <row r="284" spans="4:59"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  <c r="BA284" s="37"/>
      <c r="BB284" s="37"/>
      <c r="BC284" s="37"/>
      <c r="BD284" s="37"/>
      <c r="BE284" s="37"/>
      <c r="BF284" s="37"/>
      <c r="BG284" s="37"/>
    </row>
    <row r="285" spans="4:59"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  <c r="AZ285" s="37"/>
      <c r="BA285" s="37"/>
      <c r="BB285" s="37"/>
      <c r="BC285" s="37"/>
      <c r="BD285" s="37"/>
      <c r="BE285" s="37"/>
      <c r="BF285" s="37"/>
      <c r="BG285" s="37"/>
    </row>
    <row r="286" spans="4:59"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  <c r="AZ286" s="37"/>
      <c r="BA286" s="37"/>
      <c r="BB286" s="37"/>
      <c r="BC286" s="37"/>
      <c r="BD286" s="37"/>
      <c r="BE286" s="37"/>
      <c r="BF286" s="37"/>
      <c r="BG286" s="37"/>
    </row>
    <row r="287" spans="4:59"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  <c r="BA287" s="37"/>
      <c r="BB287" s="37"/>
      <c r="BC287" s="37"/>
      <c r="BD287" s="37"/>
      <c r="BE287" s="37"/>
      <c r="BF287" s="37"/>
      <c r="BG287" s="37"/>
    </row>
    <row r="288" spans="4:59"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  <c r="AZ288" s="37"/>
      <c r="BA288" s="37"/>
      <c r="BB288" s="37"/>
      <c r="BC288" s="37"/>
      <c r="BD288" s="37"/>
      <c r="BE288" s="37"/>
      <c r="BF288" s="37"/>
      <c r="BG288" s="37"/>
    </row>
    <row r="289" spans="4:59"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7"/>
      <c r="AV289" s="37"/>
      <c r="AW289" s="37"/>
      <c r="AX289" s="37"/>
      <c r="AY289" s="37"/>
      <c r="AZ289" s="37"/>
      <c r="BA289" s="37"/>
      <c r="BB289" s="37"/>
      <c r="BC289" s="37"/>
      <c r="BD289" s="37"/>
      <c r="BE289" s="37"/>
      <c r="BF289" s="37"/>
      <c r="BG289" s="37"/>
    </row>
    <row r="290" spans="4:59"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  <c r="AZ290" s="37"/>
      <c r="BA290" s="37"/>
      <c r="BB290" s="37"/>
      <c r="BC290" s="37"/>
      <c r="BD290" s="37"/>
      <c r="BE290" s="37"/>
      <c r="BF290" s="37"/>
      <c r="BG290" s="37"/>
    </row>
    <row r="291" spans="4:59"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7"/>
      <c r="AV291" s="37"/>
      <c r="AW291" s="37"/>
      <c r="AX291" s="37"/>
      <c r="AY291" s="37"/>
      <c r="AZ291" s="37"/>
      <c r="BA291" s="37"/>
      <c r="BB291" s="37"/>
      <c r="BC291" s="37"/>
      <c r="BD291" s="37"/>
      <c r="BE291" s="37"/>
      <c r="BF291" s="37"/>
      <c r="BG291" s="37"/>
    </row>
    <row r="292" spans="4:59"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  <c r="AZ292" s="37"/>
      <c r="BA292" s="37"/>
      <c r="BB292" s="37"/>
      <c r="BC292" s="37"/>
      <c r="BD292" s="37"/>
      <c r="BE292" s="37"/>
      <c r="BF292" s="37"/>
      <c r="BG292" s="37"/>
    </row>
    <row r="293" spans="4:59"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  <c r="AZ293" s="37"/>
      <c r="BA293" s="37"/>
      <c r="BB293" s="37"/>
      <c r="BC293" s="37"/>
      <c r="BD293" s="37"/>
      <c r="BE293" s="37"/>
      <c r="BF293" s="37"/>
      <c r="BG293" s="37"/>
    </row>
    <row r="294" spans="4:59"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  <c r="AZ294" s="37"/>
      <c r="BA294" s="37"/>
      <c r="BB294" s="37"/>
      <c r="BC294" s="37"/>
      <c r="BD294" s="37"/>
      <c r="BE294" s="37"/>
      <c r="BF294" s="37"/>
      <c r="BG294" s="37"/>
    </row>
    <row r="295" spans="4:59"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  <c r="AZ295" s="37"/>
      <c r="BA295" s="37"/>
      <c r="BB295" s="37"/>
      <c r="BC295" s="37"/>
      <c r="BD295" s="37"/>
      <c r="BE295" s="37"/>
      <c r="BF295" s="37"/>
      <c r="BG295" s="37"/>
    </row>
    <row r="296" spans="4:59"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7"/>
      <c r="AV296" s="37"/>
      <c r="AW296" s="37"/>
      <c r="AX296" s="37"/>
      <c r="AY296" s="37"/>
      <c r="AZ296" s="37"/>
      <c r="BA296" s="37"/>
      <c r="BB296" s="37"/>
      <c r="BC296" s="37"/>
      <c r="BD296" s="37"/>
      <c r="BE296" s="37"/>
      <c r="BF296" s="37"/>
      <c r="BG296" s="37"/>
    </row>
    <row r="297" spans="4:59"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7"/>
      <c r="AV297" s="37"/>
      <c r="AW297" s="37"/>
      <c r="AX297" s="37"/>
      <c r="AY297" s="37"/>
      <c r="AZ297" s="37"/>
      <c r="BA297" s="37"/>
      <c r="BB297" s="37"/>
      <c r="BC297" s="37"/>
      <c r="BD297" s="37"/>
      <c r="BE297" s="37"/>
      <c r="BF297" s="37"/>
      <c r="BG297" s="37"/>
    </row>
    <row r="298" spans="4:59"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  <c r="BA298" s="37"/>
      <c r="BB298" s="37"/>
      <c r="BC298" s="37"/>
      <c r="BD298" s="37"/>
      <c r="BE298" s="37"/>
      <c r="BF298" s="37"/>
      <c r="BG298" s="37"/>
    </row>
    <row r="299" spans="4:59"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7"/>
      <c r="AV299" s="37"/>
      <c r="AW299" s="37"/>
      <c r="AX299" s="37"/>
      <c r="AY299" s="37"/>
      <c r="AZ299" s="37"/>
      <c r="BA299" s="37"/>
      <c r="BB299" s="37"/>
      <c r="BC299" s="37"/>
      <c r="BD299" s="37"/>
      <c r="BE299" s="37"/>
      <c r="BF299" s="37"/>
      <c r="BG299" s="37"/>
    </row>
    <row r="300" spans="4:59"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7"/>
      <c r="AV300" s="37"/>
      <c r="AW300" s="37"/>
      <c r="AX300" s="37"/>
      <c r="AY300" s="37"/>
      <c r="AZ300" s="37"/>
      <c r="BA300" s="37"/>
      <c r="BB300" s="37"/>
      <c r="BC300" s="37"/>
      <c r="BD300" s="37"/>
      <c r="BE300" s="37"/>
      <c r="BF300" s="37"/>
      <c r="BG300" s="37"/>
    </row>
    <row r="301" spans="4:59"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  <c r="BA301" s="37"/>
      <c r="BB301" s="37"/>
      <c r="BC301" s="37"/>
      <c r="BD301" s="37"/>
      <c r="BE301" s="37"/>
      <c r="BF301" s="37"/>
      <c r="BG301" s="37"/>
    </row>
    <row r="302" spans="4:59"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7"/>
      <c r="AV302" s="37"/>
      <c r="AW302" s="37"/>
      <c r="AX302" s="37"/>
      <c r="AY302" s="37"/>
      <c r="AZ302" s="37"/>
      <c r="BA302" s="37"/>
      <c r="BB302" s="37"/>
      <c r="BC302" s="37"/>
      <c r="BD302" s="37"/>
      <c r="BE302" s="37"/>
      <c r="BF302" s="37"/>
      <c r="BG302" s="37"/>
    </row>
    <row r="303" spans="4:59"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7"/>
      <c r="AV303" s="37"/>
      <c r="AW303" s="37"/>
      <c r="AX303" s="37"/>
      <c r="AY303" s="37"/>
      <c r="AZ303" s="37"/>
      <c r="BA303" s="37"/>
      <c r="BB303" s="37"/>
      <c r="BC303" s="37"/>
      <c r="BD303" s="37"/>
      <c r="BE303" s="37"/>
      <c r="BF303" s="37"/>
      <c r="BG303" s="37"/>
    </row>
    <row r="304" spans="4:59"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7"/>
      <c r="AV304" s="37"/>
      <c r="AW304" s="37"/>
      <c r="AX304" s="37"/>
      <c r="AY304" s="37"/>
      <c r="AZ304" s="37"/>
      <c r="BA304" s="37"/>
      <c r="BB304" s="37"/>
      <c r="BC304" s="37"/>
      <c r="BD304" s="37"/>
      <c r="BE304" s="37"/>
      <c r="BF304" s="37"/>
      <c r="BG304" s="37"/>
    </row>
    <row r="305" spans="4:59"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7"/>
      <c r="AV305" s="37"/>
      <c r="AW305" s="37"/>
      <c r="AX305" s="37"/>
      <c r="AY305" s="37"/>
      <c r="AZ305" s="37"/>
      <c r="BA305" s="37"/>
      <c r="BB305" s="37"/>
      <c r="BC305" s="37"/>
      <c r="BD305" s="37"/>
      <c r="BE305" s="37"/>
      <c r="BF305" s="37"/>
      <c r="BG305" s="37"/>
    </row>
    <row r="306" spans="4:59"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7"/>
      <c r="AV306" s="37"/>
      <c r="AW306" s="37"/>
      <c r="AX306" s="37"/>
      <c r="AY306" s="37"/>
      <c r="AZ306" s="37"/>
      <c r="BA306" s="37"/>
      <c r="BB306" s="37"/>
      <c r="BC306" s="37"/>
      <c r="BD306" s="37"/>
      <c r="BE306" s="37"/>
      <c r="BF306" s="37"/>
      <c r="BG306" s="37"/>
    </row>
  </sheetData>
  <mergeCells count="15">
    <mergeCell ref="E10:M11"/>
    <mergeCell ref="N10:X11"/>
    <mergeCell ref="A5:M5"/>
    <mergeCell ref="N5:W5"/>
    <mergeCell ref="A6:M6"/>
    <mergeCell ref="N6:W6"/>
    <mergeCell ref="A7:M7"/>
    <mergeCell ref="A8:M8"/>
    <mergeCell ref="N8:W8"/>
    <mergeCell ref="A1:M1"/>
    <mergeCell ref="N1:W1"/>
    <mergeCell ref="A2:M2"/>
    <mergeCell ref="N2:W2"/>
    <mergeCell ref="A3:M3"/>
    <mergeCell ref="N3:W3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59" fitToHeight="2" orientation="portrait" r:id="rId1"/>
  <headerFooter alignWithMargins="0">
    <oddFooter>&amp;L&amp;"MetaNormalLF-Roman,Standard"&amp;11© Statistisches Bundesamt, Wiesbaden 2009
Vervielfältigung und Verbreitung, auch auszugsweise, mit Quellenangabe gestattet.&amp;R&amp;"MetaNormalLF-Roman,Standard"&amp;11Seite &amp;P von 6</oddFooter>
  </headerFooter>
  <rowBreaks count="2" manualBreakCount="2">
    <brk id="63" max="16383" man="1"/>
    <brk id="114" max="16383" man="1"/>
  </rowBreaks>
  <colBreaks count="1" manualBreakCount="1">
    <brk id="13" max="1048575" man="1"/>
  </colBreaks>
  <drawing r:id="rId2"/>
  <legacyDrawing r:id="rId3"/>
  <controls>
    <mc:AlternateContent xmlns:mc="http://schemas.openxmlformats.org/markup-compatibility/2006">
      <mc:Choice Requires="x14">
        <control shapeId="6145" r:id="rId4" name="ScrollBar1">
          <controlPr defaultSize="0" autoLine="0" linkedCell="AB13" r:id="rId5">
            <anchor moveWithCells="1">
              <from>
                <xdr:col>27</xdr:col>
                <xdr:colOff>238125</xdr:colOff>
                <xdr:row>7</xdr:row>
                <xdr:rowOff>123825</xdr:rowOff>
              </from>
              <to>
                <xdr:col>38</xdr:col>
                <xdr:colOff>142875</xdr:colOff>
                <xdr:row>8</xdr:row>
                <xdr:rowOff>180975</xdr:rowOff>
              </to>
            </anchor>
          </controlPr>
        </control>
      </mc:Choice>
      <mc:Fallback>
        <control shapeId="6145" r:id="rId4" name="ScrollBar1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C5DE1-32D8-4907-B080-D2A707E233AA}">
  <sheetPr codeName="Tabelle7"/>
  <dimension ref="A2:X13"/>
  <sheetViews>
    <sheetView workbookViewId="0">
      <selection activeCell="I6" sqref="I6"/>
    </sheetView>
  </sheetViews>
  <sheetFormatPr baseColWidth="10" defaultRowHeight="14.25"/>
  <cols>
    <col min="1" max="1" width="2.5" customWidth="1"/>
    <col min="2" max="2" width="40.625" customWidth="1"/>
    <col min="3" max="3" width="7.625" customWidth="1"/>
    <col min="4" max="4" width="2.25" customWidth="1"/>
    <col min="5" max="5" width="7.625" customWidth="1"/>
    <col min="6" max="6" width="2.25" customWidth="1"/>
    <col min="7" max="7" width="7.625" customWidth="1"/>
    <col min="8" max="8" width="2.25" customWidth="1"/>
    <col min="9" max="9" width="7.625" customWidth="1"/>
    <col min="10" max="10" width="2.25" customWidth="1"/>
    <col min="11" max="11" width="7.625" customWidth="1"/>
    <col min="12" max="12" width="2.25" customWidth="1"/>
    <col min="13" max="13" width="7.625" customWidth="1"/>
    <col min="14" max="14" width="2.25" customWidth="1"/>
    <col min="15" max="15" width="7.625" customWidth="1"/>
    <col min="16" max="16" width="2.25" customWidth="1"/>
    <col min="17" max="17" width="7.625" customWidth="1"/>
    <col min="18" max="18" width="2.25" customWidth="1"/>
    <col min="19" max="19" width="7.625" customWidth="1"/>
    <col min="20" max="20" width="2.25" customWidth="1"/>
    <col min="21" max="21" width="7.625" customWidth="1"/>
    <col min="22" max="22" width="2.25" customWidth="1"/>
    <col min="23" max="23" width="7.625" customWidth="1"/>
    <col min="24" max="24" width="2.25" customWidth="1"/>
  </cols>
  <sheetData>
    <row r="2" spans="1:24" ht="22.5" customHeight="1">
      <c r="A2" s="40"/>
      <c r="B2" s="263" t="s">
        <v>74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</row>
    <row r="3" spans="1:24" ht="38.1" customHeight="1">
      <c r="A3" s="41"/>
      <c r="B3" s="42"/>
      <c r="C3" s="43"/>
      <c r="D3" s="44"/>
      <c r="E3" s="264" t="s">
        <v>75</v>
      </c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45"/>
    </row>
    <row r="4" spans="1:24" ht="38.1" customHeight="1">
      <c r="A4" s="46" t="s">
        <v>76</v>
      </c>
      <c r="B4" s="47" t="s">
        <v>77</v>
      </c>
      <c r="C4" s="265" t="s">
        <v>78</v>
      </c>
      <c r="D4" s="42"/>
      <c r="E4" s="267" t="s">
        <v>79</v>
      </c>
      <c r="F4" s="268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70"/>
      <c r="X4" s="45"/>
    </row>
    <row r="5" spans="1:24" ht="38.1" customHeight="1">
      <c r="A5" s="41"/>
      <c r="B5" s="48"/>
      <c r="C5" s="266"/>
      <c r="D5" s="49"/>
      <c r="E5" s="50" t="s">
        <v>80</v>
      </c>
      <c r="F5" s="50"/>
      <c r="G5" s="50" t="s">
        <v>81</v>
      </c>
      <c r="H5" s="50"/>
      <c r="I5" s="50" t="s">
        <v>82</v>
      </c>
      <c r="J5" s="50"/>
      <c r="K5" s="50" t="s">
        <v>83</v>
      </c>
      <c r="L5" s="50"/>
      <c r="M5" s="50" t="s">
        <v>84</v>
      </c>
      <c r="N5" s="50"/>
      <c r="O5" s="50" t="s">
        <v>85</v>
      </c>
      <c r="P5" s="50"/>
      <c r="Q5" s="50" t="s">
        <v>86</v>
      </c>
      <c r="R5" s="50"/>
      <c r="S5" s="50" t="s">
        <v>87</v>
      </c>
      <c r="T5" s="50"/>
      <c r="U5" s="50" t="s">
        <v>87</v>
      </c>
      <c r="V5" s="50"/>
      <c r="W5" s="50" t="s">
        <v>87</v>
      </c>
      <c r="X5" s="45"/>
    </row>
    <row r="6" spans="1:24" ht="38.1" customHeight="1">
      <c r="A6" s="41"/>
      <c r="B6" s="51" t="s">
        <v>89</v>
      </c>
      <c r="C6" s="52" t="s">
        <v>88</v>
      </c>
      <c r="D6" s="53"/>
      <c r="E6" s="54" t="s">
        <v>88</v>
      </c>
      <c r="F6" s="53"/>
      <c r="G6" s="54" t="s">
        <v>88</v>
      </c>
      <c r="H6" s="53"/>
      <c r="I6" s="54" t="s">
        <v>90</v>
      </c>
      <c r="J6" s="53"/>
      <c r="K6" s="54"/>
      <c r="L6" s="53"/>
      <c r="M6" s="54"/>
      <c r="N6" s="53"/>
      <c r="O6" s="54"/>
      <c r="P6" s="53"/>
      <c r="Q6" s="54" t="s">
        <v>88</v>
      </c>
      <c r="R6" s="53"/>
      <c r="S6" s="55"/>
      <c r="T6" s="53"/>
      <c r="U6" s="55"/>
      <c r="V6" s="53"/>
      <c r="W6" s="55"/>
      <c r="X6" s="45"/>
    </row>
    <row r="7" spans="1:24" ht="38.1" customHeight="1">
      <c r="A7" s="41"/>
      <c r="B7" s="51" t="s">
        <v>91</v>
      </c>
      <c r="C7" s="52" t="s">
        <v>88</v>
      </c>
      <c r="D7" s="53"/>
      <c r="E7" s="54"/>
      <c r="F7" s="53"/>
      <c r="G7" s="54" t="s">
        <v>90</v>
      </c>
      <c r="H7" s="53"/>
      <c r="I7" s="54"/>
      <c r="J7" s="53"/>
      <c r="K7" s="54" t="s">
        <v>88</v>
      </c>
      <c r="L7" s="53"/>
      <c r="M7" s="54"/>
      <c r="N7" s="53"/>
      <c r="O7" s="54"/>
      <c r="P7" s="53"/>
      <c r="Q7" s="54"/>
      <c r="R7" s="53"/>
      <c r="S7" s="55"/>
      <c r="T7" s="53"/>
      <c r="U7" s="55"/>
      <c r="V7" s="53"/>
      <c r="W7" s="55"/>
      <c r="X7" s="45"/>
    </row>
    <row r="8" spans="1:24" ht="38.1" customHeight="1">
      <c r="A8" s="41"/>
      <c r="B8" s="51" t="s">
        <v>92</v>
      </c>
      <c r="C8" s="52" t="s">
        <v>88</v>
      </c>
      <c r="D8" s="53"/>
      <c r="E8" s="54"/>
      <c r="F8" s="53"/>
      <c r="G8" s="54" t="s">
        <v>90</v>
      </c>
      <c r="H8" s="53"/>
      <c r="I8" s="54"/>
      <c r="J8" s="53"/>
      <c r="K8" s="54" t="s">
        <v>88</v>
      </c>
      <c r="L8" s="53"/>
      <c r="M8" s="54" t="s">
        <v>88</v>
      </c>
      <c r="N8" s="53"/>
      <c r="O8" s="54" t="s">
        <v>88</v>
      </c>
      <c r="P8" s="53"/>
      <c r="Q8" s="54" t="s">
        <v>88</v>
      </c>
      <c r="R8" s="53"/>
      <c r="S8" s="55"/>
      <c r="T8" s="53"/>
      <c r="U8" s="55"/>
      <c r="V8" s="53"/>
      <c r="W8" s="55"/>
      <c r="X8" s="45"/>
    </row>
    <row r="9" spans="1:24" ht="38.1" customHeight="1">
      <c r="A9" s="41"/>
      <c r="B9" s="51" t="s">
        <v>93</v>
      </c>
      <c r="C9" s="52" t="s">
        <v>88</v>
      </c>
      <c r="D9" s="53"/>
      <c r="E9" s="54"/>
      <c r="F9" s="53"/>
      <c r="G9" s="54" t="s">
        <v>90</v>
      </c>
      <c r="H9" s="53"/>
      <c r="I9" s="54" t="s">
        <v>88</v>
      </c>
      <c r="J9" s="53"/>
      <c r="K9" s="54" t="s">
        <v>88</v>
      </c>
      <c r="L9" s="53"/>
      <c r="M9" s="54"/>
      <c r="N9" s="53"/>
      <c r="O9" s="54"/>
      <c r="P9" s="53"/>
      <c r="Q9" s="54"/>
      <c r="R9" s="53"/>
      <c r="S9" s="55"/>
      <c r="T9" s="53"/>
      <c r="U9" s="55"/>
      <c r="V9" s="53"/>
      <c r="W9" s="55"/>
      <c r="X9" s="45"/>
    </row>
    <row r="10" spans="1:24" ht="38.1" customHeight="1">
      <c r="A10" s="41"/>
      <c r="B10" s="56" t="s">
        <v>94</v>
      </c>
      <c r="C10" s="57" t="s">
        <v>88</v>
      </c>
      <c r="D10" s="53"/>
      <c r="E10" s="58"/>
      <c r="F10" s="53"/>
      <c r="G10" s="58" t="s">
        <v>88</v>
      </c>
      <c r="H10" s="53"/>
      <c r="I10" s="58"/>
      <c r="J10" s="53"/>
      <c r="K10" s="58"/>
      <c r="L10" s="53"/>
      <c r="M10" s="58"/>
      <c r="N10" s="53"/>
      <c r="O10" s="58"/>
      <c r="P10" s="53"/>
      <c r="Q10" s="58"/>
      <c r="R10" s="53"/>
      <c r="S10" s="55"/>
      <c r="T10" s="53"/>
      <c r="U10" s="55"/>
      <c r="V10" s="53"/>
      <c r="W10" s="55"/>
      <c r="X10" s="45"/>
    </row>
    <row r="11" spans="1:24" ht="38.1" customHeight="1">
      <c r="A11" s="41"/>
      <c r="B11" s="59"/>
      <c r="C11" s="49"/>
      <c r="D11" s="49"/>
      <c r="E11" s="49"/>
      <c r="F11" s="49"/>
      <c r="G11" s="49"/>
      <c r="H11" s="45"/>
      <c r="I11" s="49"/>
      <c r="J11" s="45"/>
      <c r="K11" s="49"/>
      <c r="L11" s="45"/>
      <c r="M11" s="49"/>
      <c r="N11" s="45"/>
      <c r="O11" s="49"/>
      <c r="P11" s="45"/>
      <c r="Q11" s="49"/>
      <c r="R11" s="45"/>
      <c r="S11" s="49"/>
      <c r="T11" s="45"/>
      <c r="U11" s="49"/>
      <c r="V11" s="45"/>
      <c r="W11" s="49"/>
      <c r="X11" s="45"/>
    </row>
    <row r="12" spans="1:24" ht="38.1" customHeight="1">
      <c r="A12" s="60"/>
      <c r="B12" s="42" t="s">
        <v>95</v>
      </c>
      <c r="C12" s="271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3"/>
      <c r="X12" s="61"/>
    </row>
    <row r="13" spans="1:24">
      <c r="A13" s="60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61"/>
    </row>
  </sheetData>
  <mergeCells count="5">
    <mergeCell ref="B2:X2"/>
    <mergeCell ref="E3:W3"/>
    <mergeCell ref="C4:C5"/>
    <mergeCell ref="E4:W4"/>
    <mergeCell ref="C12:W12"/>
  </mergeCells>
  <conditionalFormatting sqref="C6:C10 E6:E10 G6:G10 I6:I10 K6:K10 M6:M10 O6:O10 Q6:Q10">
    <cfRule type="cellIs" dxfId="43" priority="1" operator="equal">
      <formula>"keine Angabe"</formula>
    </cfRule>
  </conditionalFormatting>
  <dataValidations count="1">
    <dataValidation type="list" allowBlank="1" showInputMessage="1" showErrorMessage="1" sqref="C6:C10 E6:E10 G6:G10 I6:I10 Q6:Q10 M6:M10 O6:O10 K6:K10" xr:uid="{BB9B309B-ADAB-485C-A431-7BE761FDF113}">
      <formula1>"keine Angabe,x"</formula1>
    </dataValidation>
  </dataValidations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A16CD-EE9D-4BE6-B0FB-898B9707E018}">
  <sheetPr codeName="Tabelle8"/>
  <dimension ref="A1:K42"/>
  <sheetViews>
    <sheetView topLeftCell="B1" zoomScale="90" zoomScaleNormal="90" workbookViewId="0">
      <selection activeCell="B24" sqref="B24"/>
    </sheetView>
  </sheetViews>
  <sheetFormatPr baseColWidth="10" defaultRowHeight="14.25"/>
  <cols>
    <col min="2" max="2" width="14.875" customWidth="1"/>
  </cols>
  <sheetData>
    <row r="1" spans="1:11">
      <c r="A1" t="s">
        <v>96</v>
      </c>
      <c r="B1" t="s">
        <v>97</v>
      </c>
      <c r="D1" t="s">
        <v>98</v>
      </c>
      <c r="F1" t="s">
        <v>99</v>
      </c>
      <c r="G1" t="s">
        <v>100</v>
      </c>
      <c r="H1" t="s">
        <v>101</v>
      </c>
      <c r="I1" t="s">
        <v>102</v>
      </c>
      <c r="J1" t="s">
        <v>103</v>
      </c>
      <c r="K1" t="s">
        <v>104</v>
      </c>
    </row>
    <row r="2" spans="1:11">
      <c r="A2" t="s">
        <v>105</v>
      </c>
      <c r="B2" s="62">
        <f t="shared" ref="B2:B40" ca="1" si="0">RANDBETWEEN(10000,800000)</f>
        <v>793989</v>
      </c>
      <c r="D2">
        <f ca="1">LARGE(B:B,ROW()-1)</f>
        <v>796220</v>
      </c>
      <c r="E2">
        <f ca="1">MATCH(D2,$B$2:$B$40,0)</f>
        <v>35</v>
      </c>
      <c r="F2" t="str">
        <f ca="1">INDEX($A$2:$A$40,E2)</f>
        <v>Spirituosen</v>
      </c>
      <c r="G2" s="63">
        <f ca="1">D2/$D$42</f>
        <v>4.2376850494479971E-2</v>
      </c>
      <c r="H2" s="64">
        <f ca="1">G2</f>
        <v>4.2376850494479971E-2</v>
      </c>
      <c r="I2" s="63">
        <f ca="1">IF(H2&lt;80%,H2,0)</f>
        <v>4.2376850494479971E-2</v>
      </c>
      <c r="J2" s="63">
        <f ca="1">IF(AND(H2&gt;=80%,H2&lt;95%),H2,0)</f>
        <v>0</v>
      </c>
      <c r="K2" s="63">
        <f ca="1">IF(H2&gt;=95%,H2,0)</f>
        <v>0</v>
      </c>
    </row>
    <row r="3" spans="1:11">
      <c r="A3" t="s">
        <v>106</v>
      </c>
      <c r="B3" s="62">
        <f t="shared" ca="1" si="0"/>
        <v>762465</v>
      </c>
      <c r="D3">
        <f t="shared" ref="D3:D40" ca="1" si="1">LARGE(B:B,ROW()-1)</f>
        <v>793989</v>
      </c>
      <c r="E3">
        <f t="shared" ref="E3:E40" ca="1" si="2">MATCH(D3,$B$2:$B$40,0)</f>
        <v>1</v>
      </c>
      <c r="F3" t="str">
        <f t="shared" ref="F3:F40" ca="1" si="3">INDEX($A$2:$A$40,E3)</f>
        <v>Äpfel</v>
      </c>
      <c r="G3" s="63">
        <f t="shared" ref="G3:G40" ca="1" si="4">D3/$D$42</f>
        <v>4.2258111008592669E-2</v>
      </c>
      <c r="H3" s="64">
        <f ca="1">H2+G3</f>
        <v>8.4634961503072648E-2</v>
      </c>
      <c r="I3" s="63">
        <f t="shared" ref="I3:I40" ca="1" si="5">IF(H3&lt;80%,H3,0)</f>
        <v>8.4634961503072648E-2</v>
      </c>
      <c r="J3" s="63">
        <f t="shared" ref="J3:J40" ca="1" si="6">IF(AND(H3&gt;=80%,H3&lt;95%),H3,0)</f>
        <v>0</v>
      </c>
      <c r="K3" s="63">
        <f t="shared" ref="K3:K40" ca="1" si="7">IF(H3&gt;=95%,H3,0)</f>
        <v>0</v>
      </c>
    </row>
    <row r="4" spans="1:11">
      <c r="A4" t="s">
        <v>107</v>
      </c>
      <c r="B4" s="62">
        <f t="shared" ca="1" si="0"/>
        <v>415978</v>
      </c>
      <c r="D4">
        <f t="shared" ca="1" si="1"/>
        <v>790896</v>
      </c>
      <c r="E4">
        <f t="shared" ca="1" si="2"/>
        <v>29</v>
      </c>
      <c r="F4" t="str">
        <f t="shared" ca="1" si="3"/>
        <v>Pommes Frites</v>
      </c>
      <c r="G4" s="63">
        <f t="shared" ca="1" si="4"/>
        <v>4.2093493693554834E-2</v>
      </c>
      <c r="H4" s="64">
        <f t="shared" ref="H4:H40" ca="1" si="8">H3+G4</f>
        <v>0.12672845519662748</v>
      </c>
      <c r="I4" s="63">
        <f t="shared" ca="1" si="5"/>
        <v>0.12672845519662748</v>
      </c>
      <c r="J4" s="63">
        <f t="shared" ca="1" si="6"/>
        <v>0</v>
      </c>
      <c r="K4" s="63">
        <f t="shared" ca="1" si="7"/>
        <v>0</v>
      </c>
    </row>
    <row r="5" spans="1:11">
      <c r="A5" t="s">
        <v>108</v>
      </c>
      <c r="B5" s="62">
        <f t="shared" ca="1" si="0"/>
        <v>80744</v>
      </c>
      <c r="D5">
        <f t="shared" ca="1" si="1"/>
        <v>780570</v>
      </c>
      <c r="E5">
        <f t="shared" ca="1" si="2"/>
        <v>18</v>
      </c>
      <c r="F5" t="str">
        <f t="shared" ca="1" si="3"/>
        <v>Karotten</v>
      </c>
      <c r="G5" s="63">
        <f t="shared" ca="1" si="4"/>
        <v>4.1543917749461493E-2</v>
      </c>
      <c r="H5" s="64">
        <f t="shared" ca="1" si="8"/>
        <v>0.16827237294608899</v>
      </c>
      <c r="I5" s="63">
        <f t="shared" ca="1" si="5"/>
        <v>0.16827237294608899</v>
      </c>
      <c r="J5" s="63">
        <f t="shared" ca="1" si="6"/>
        <v>0</v>
      </c>
      <c r="K5" s="63">
        <f t="shared" ca="1" si="7"/>
        <v>0</v>
      </c>
    </row>
    <row r="6" spans="1:11">
      <c r="A6" t="s">
        <v>109</v>
      </c>
      <c r="B6" s="62">
        <f t="shared" ca="1" si="0"/>
        <v>589880</v>
      </c>
      <c r="D6">
        <f t="shared" ca="1" si="1"/>
        <v>762465</v>
      </c>
      <c r="E6">
        <f t="shared" ca="1" si="2"/>
        <v>2</v>
      </c>
      <c r="F6" t="str">
        <f t="shared" ca="1" si="3"/>
        <v>Backfisch</v>
      </c>
      <c r="G6" s="63">
        <f t="shared" ca="1" si="4"/>
        <v>4.0580323669681333E-2</v>
      </c>
      <c r="H6" s="64">
        <f t="shared" ca="1" si="8"/>
        <v>0.20885269661577033</v>
      </c>
      <c r="I6" s="63">
        <f t="shared" ca="1" si="5"/>
        <v>0.20885269661577033</v>
      </c>
      <c r="J6" s="63">
        <f t="shared" ca="1" si="6"/>
        <v>0</v>
      </c>
      <c r="K6" s="63">
        <f t="shared" ca="1" si="7"/>
        <v>0</v>
      </c>
    </row>
    <row r="7" spans="1:11">
      <c r="A7" t="s">
        <v>110</v>
      </c>
      <c r="B7" s="62">
        <f t="shared" ca="1" si="0"/>
        <v>439110</v>
      </c>
      <c r="D7">
        <f t="shared" ca="1" si="1"/>
        <v>760211</v>
      </c>
      <c r="E7">
        <f t="shared" ca="1" si="2"/>
        <v>28</v>
      </c>
      <c r="F7" t="str">
        <f t="shared" ca="1" si="3"/>
        <v>Pfirsiche</v>
      </c>
      <c r="G7" s="63">
        <f t="shared" ca="1" si="4"/>
        <v>4.0460360065382825E-2</v>
      </c>
      <c r="H7" s="64">
        <f t="shared" ca="1" si="8"/>
        <v>0.24931305668115317</v>
      </c>
      <c r="I7" s="63">
        <f t="shared" ca="1" si="5"/>
        <v>0.24931305668115317</v>
      </c>
      <c r="J7" s="63">
        <f t="shared" ca="1" si="6"/>
        <v>0</v>
      </c>
      <c r="K7" s="63">
        <f t="shared" ca="1" si="7"/>
        <v>0</v>
      </c>
    </row>
    <row r="8" spans="1:11">
      <c r="A8" t="s">
        <v>111</v>
      </c>
      <c r="B8" s="62">
        <f t="shared" ca="1" si="0"/>
        <v>310034</v>
      </c>
      <c r="D8">
        <f t="shared" ca="1" si="1"/>
        <v>757109</v>
      </c>
      <c r="E8">
        <f t="shared" ca="1" si="2"/>
        <v>24</v>
      </c>
      <c r="F8" t="str">
        <f t="shared" ca="1" si="3"/>
        <v>Kroketten</v>
      </c>
      <c r="G8" s="63">
        <f t="shared" ca="1" si="4"/>
        <v>4.029526374748843E-2</v>
      </c>
      <c r="H8" s="64">
        <f t="shared" ca="1" si="8"/>
        <v>0.2896083204286416</v>
      </c>
      <c r="I8" s="63">
        <f t="shared" ca="1" si="5"/>
        <v>0.2896083204286416</v>
      </c>
      <c r="J8" s="63">
        <f t="shared" ca="1" si="6"/>
        <v>0</v>
      </c>
      <c r="K8" s="63">
        <f t="shared" ca="1" si="7"/>
        <v>0</v>
      </c>
    </row>
    <row r="9" spans="1:11">
      <c r="A9" t="s">
        <v>112</v>
      </c>
      <c r="B9" s="62">
        <f t="shared" ca="1" si="0"/>
        <v>205147</v>
      </c>
      <c r="D9">
        <f t="shared" ca="1" si="1"/>
        <v>750685</v>
      </c>
      <c r="E9">
        <f t="shared" ca="1" si="2"/>
        <v>38</v>
      </c>
      <c r="F9" t="str">
        <f t="shared" ca="1" si="3"/>
        <v>Wasser</v>
      </c>
      <c r="G9" s="63">
        <f t="shared" ca="1" si="4"/>
        <v>3.9953362152983722E-2</v>
      </c>
      <c r="H9" s="64">
        <f t="shared" ca="1" si="8"/>
        <v>0.32956168258162533</v>
      </c>
      <c r="I9" s="63">
        <f t="shared" ca="1" si="5"/>
        <v>0.32956168258162533</v>
      </c>
      <c r="J9" s="63">
        <f t="shared" ca="1" si="6"/>
        <v>0</v>
      </c>
      <c r="K9" s="63">
        <f t="shared" ca="1" si="7"/>
        <v>0</v>
      </c>
    </row>
    <row r="10" spans="1:11">
      <c r="A10" t="s">
        <v>113</v>
      </c>
      <c r="B10" s="62">
        <f t="shared" ca="1" si="0"/>
        <v>317625</v>
      </c>
      <c r="D10">
        <f t="shared" ca="1" si="1"/>
        <v>739517</v>
      </c>
      <c r="E10">
        <f t="shared" ca="1" si="2"/>
        <v>13</v>
      </c>
      <c r="F10" t="str">
        <f t="shared" ca="1" si="3"/>
        <v>Hefte</v>
      </c>
      <c r="G10" s="63">
        <f t="shared" ca="1" si="4"/>
        <v>3.9358972830532198E-2</v>
      </c>
      <c r="H10" s="64">
        <f t="shared" ca="1" si="8"/>
        <v>0.36892065541215752</v>
      </c>
      <c r="I10" s="63">
        <f t="shared" ca="1" si="5"/>
        <v>0.36892065541215752</v>
      </c>
      <c r="J10" s="63">
        <f t="shared" ca="1" si="6"/>
        <v>0</v>
      </c>
      <c r="K10" s="63">
        <f t="shared" ca="1" si="7"/>
        <v>0</v>
      </c>
    </row>
    <row r="11" spans="1:11">
      <c r="A11" t="s">
        <v>114</v>
      </c>
      <c r="B11" s="62">
        <f t="shared" ca="1" si="0"/>
        <v>229543</v>
      </c>
      <c r="D11">
        <f t="shared" ca="1" si="1"/>
        <v>699604</v>
      </c>
      <c r="E11">
        <f t="shared" ca="1" si="2"/>
        <v>34</v>
      </c>
      <c r="F11" t="str">
        <f t="shared" ca="1" si="3"/>
        <v>Schollen</v>
      </c>
      <c r="G11" s="63">
        <f t="shared" ca="1" si="4"/>
        <v>3.723470160676718E-2</v>
      </c>
      <c r="H11" s="64">
        <f t="shared" ca="1" si="8"/>
        <v>0.40615535701892469</v>
      </c>
      <c r="I11" s="63">
        <f t="shared" ca="1" si="5"/>
        <v>0.40615535701892469</v>
      </c>
      <c r="J11" s="63">
        <f t="shared" ca="1" si="6"/>
        <v>0</v>
      </c>
      <c r="K11" s="63">
        <f t="shared" ca="1" si="7"/>
        <v>0</v>
      </c>
    </row>
    <row r="12" spans="1:11">
      <c r="A12" t="s">
        <v>115</v>
      </c>
      <c r="B12" s="62">
        <f t="shared" ca="1" si="0"/>
        <v>603415</v>
      </c>
      <c r="D12">
        <f t="shared" ca="1" si="1"/>
        <v>696153</v>
      </c>
      <c r="E12">
        <f t="shared" ca="1" si="2"/>
        <v>33</v>
      </c>
      <c r="F12" t="str">
        <f t="shared" ca="1" si="3"/>
        <v>Schinken</v>
      </c>
      <c r="G12" s="63">
        <f t="shared" ca="1" si="4"/>
        <v>3.7051030622546173E-2</v>
      </c>
      <c r="H12" s="64">
        <f t="shared" ca="1" si="8"/>
        <v>0.44320638764147086</v>
      </c>
      <c r="I12" s="63">
        <f t="shared" ca="1" si="5"/>
        <v>0.44320638764147086</v>
      </c>
      <c r="J12" s="63">
        <f t="shared" ca="1" si="6"/>
        <v>0</v>
      </c>
      <c r="K12" s="63">
        <f t="shared" ca="1" si="7"/>
        <v>0</v>
      </c>
    </row>
    <row r="13" spans="1:11">
      <c r="A13" t="s">
        <v>116</v>
      </c>
      <c r="B13" s="62">
        <f t="shared" ca="1" si="0"/>
        <v>667460</v>
      </c>
      <c r="D13">
        <f t="shared" ca="1" si="1"/>
        <v>674629</v>
      </c>
      <c r="E13">
        <f t="shared" ca="1" si="2"/>
        <v>37</v>
      </c>
      <c r="F13" t="str">
        <f t="shared" ca="1" si="3"/>
        <v>Vollmilch</v>
      </c>
      <c r="G13" s="63">
        <f t="shared" ca="1" si="4"/>
        <v>3.5905468679812778E-2</v>
      </c>
      <c r="H13" s="64">
        <f t="shared" ca="1" si="8"/>
        <v>0.47911185632128361</v>
      </c>
      <c r="I13" s="63">
        <f t="shared" ca="1" si="5"/>
        <v>0.47911185632128361</v>
      </c>
      <c r="J13" s="63">
        <f t="shared" ca="1" si="6"/>
        <v>0</v>
      </c>
      <c r="K13" s="63">
        <f t="shared" ca="1" si="7"/>
        <v>0</v>
      </c>
    </row>
    <row r="14" spans="1:11">
      <c r="A14" t="s">
        <v>117</v>
      </c>
      <c r="B14" s="62">
        <f t="shared" ca="1" si="0"/>
        <v>739517</v>
      </c>
      <c r="D14">
        <f t="shared" ca="1" si="1"/>
        <v>667460</v>
      </c>
      <c r="E14">
        <f t="shared" ca="1" si="2"/>
        <v>12</v>
      </c>
      <c r="F14" t="str">
        <f t="shared" ca="1" si="3"/>
        <v>Hähnchen</v>
      </c>
      <c r="G14" s="63">
        <f t="shared" ca="1" si="4"/>
        <v>3.5523916293292809E-2</v>
      </c>
      <c r="H14" s="64">
        <f t="shared" ca="1" si="8"/>
        <v>0.51463577261457638</v>
      </c>
      <c r="I14" s="63">
        <f t="shared" ca="1" si="5"/>
        <v>0.51463577261457638</v>
      </c>
      <c r="J14" s="63">
        <f t="shared" ca="1" si="6"/>
        <v>0</v>
      </c>
      <c r="K14" s="63">
        <f t="shared" ca="1" si="7"/>
        <v>0</v>
      </c>
    </row>
    <row r="15" spans="1:11">
      <c r="A15" t="s">
        <v>118</v>
      </c>
      <c r="B15" s="62">
        <f t="shared" ca="1" si="0"/>
        <v>220284</v>
      </c>
      <c r="D15">
        <f t="shared" ca="1" si="1"/>
        <v>657536</v>
      </c>
      <c r="E15">
        <f t="shared" ca="1" si="2"/>
        <v>31</v>
      </c>
      <c r="F15" t="str">
        <f t="shared" ca="1" si="3"/>
        <v>Säfte</v>
      </c>
      <c r="G15" s="63">
        <f t="shared" ca="1" si="4"/>
        <v>3.4995735810125821E-2</v>
      </c>
      <c r="H15" s="64">
        <f t="shared" ca="1" si="8"/>
        <v>0.54963150842470221</v>
      </c>
      <c r="I15" s="63">
        <f t="shared" ca="1" si="5"/>
        <v>0.54963150842470221</v>
      </c>
      <c r="J15" s="63">
        <f t="shared" ca="1" si="6"/>
        <v>0</v>
      </c>
      <c r="K15" s="63">
        <f t="shared" ca="1" si="7"/>
        <v>0</v>
      </c>
    </row>
    <row r="16" spans="1:11">
      <c r="A16" t="s">
        <v>119</v>
      </c>
      <c r="B16" s="62">
        <f t="shared" ca="1" si="0"/>
        <v>288959</v>
      </c>
      <c r="D16">
        <f t="shared" ca="1" si="1"/>
        <v>603415</v>
      </c>
      <c r="E16">
        <f t="shared" ca="1" si="2"/>
        <v>11</v>
      </c>
      <c r="F16" t="str">
        <f t="shared" ca="1" si="3"/>
        <v>Erbsensuppe</v>
      </c>
      <c r="G16" s="63">
        <f t="shared" ca="1" si="4"/>
        <v>3.2115278743471191E-2</v>
      </c>
      <c r="H16" s="64">
        <f t="shared" ca="1" si="8"/>
        <v>0.58174678716817341</v>
      </c>
      <c r="I16" s="63">
        <f t="shared" ca="1" si="5"/>
        <v>0.58174678716817341</v>
      </c>
      <c r="J16" s="63">
        <f t="shared" ca="1" si="6"/>
        <v>0</v>
      </c>
      <c r="K16" s="63">
        <f t="shared" ca="1" si="7"/>
        <v>0</v>
      </c>
    </row>
    <row r="17" spans="1:11">
      <c r="A17" t="s">
        <v>120</v>
      </c>
      <c r="B17" s="62">
        <f t="shared" ca="1" si="0"/>
        <v>579834</v>
      </c>
      <c r="D17">
        <f t="shared" ca="1" si="1"/>
        <v>591285</v>
      </c>
      <c r="E17">
        <f t="shared" ca="1" si="2"/>
        <v>32</v>
      </c>
      <c r="F17" t="str">
        <f t="shared" ca="1" si="3"/>
        <v>Salami</v>
      </c>
      <c r="G17" s="63">
        <f t="shared" ca="1" si="4"/>
        <v>3.146968933790735E-2</v>
      </c>
      <c r="H17" s="64">
        <f t="shared" ca="1" si="8"/>
        <v>0.6132164765060808</v>
      </c>
      <c r="I17" s="63">
        <f t="shared" ca="1" si="5"/>
        <v>0.6132164765060808</v>
      </c>
      <c r="J17" s="63">
        <f t="shared" ca="1" si="6"/>
        <v>0</v>
      </c>
      <c r="K17" s="63">
        <f t="shared" ca="1" si="7"/>
        <v>0</v>
      </c>
    </row>
    <row r="18" spans="1:11">
      <c r="A18" t="s">
        <v>121</v>
      </c>
      <c r="B18" s="62">
        <f t="shared" ca="1" si="0"/>
        <v>385975</v>
      </c>
      <c r="D18">
        <f t="shared" ca="1" si="1"/>
        <v>589880</v>
      </c>
      <c r="E18">
        <f t="shared" ca="1" si="2"/>
        <v>5</v>
      </c>
      <c r="F18" t="str">
        <f t="shared" ca="1" si="3"/>
        <v>Birnen</v>
      </c>
      <c r="G18" s="63">
        <f t="shared" ca="1" si="4"/>
        <v>3.1394911669744348E-2</v>
      </c>
      <c r="H18" s="64">
        <f t="shared" ca="1" si="8"/>
        <v>0.6446113881758252</v>
      </c>
      <c r="I18" s="63">
        <f t="shared" ca="1" si="5"/>
        <v>0.6446113881758252</v>
      </c>
      <c r="J18" s="63">
        <f t="shared" ca="1" si="6"/>
        <v>0</v>
      </c>
      <c r="K18" s="63">
        <f t="shared" ca="1" si="7"/>
        <v>0</v>
      </c>
    </row>
    <row r="19" spans="1:11">
      <c r="A19" t="s">
        <v>122</v>
      </c>
      <c r="B19" s="62">
        <f t="shared" ca="1" si="0"/>
        <v>780570</v>
      </c>
      <c r="D19">
        <f t="shared" ca="1" si="1"/>
        <v>579834</v>
      </c>
      <c r="E19">
        <f t="shared" ca="1" si="2"/>
        <v>16</v>
      </c>
      <c r="F19" t="str">
        <f t="shared" ca="1" si="3"/>
        <v>Joghurt</v>
      </c>
      <c r="G19" s="63">
        <f t="shared" ca="1" si="4"/>
        <v>3.0860238036743991E-2</v>
      </c>
      <c r="H19" s="64">
        <f t="shared" ca="1" si="8"/>
        <v>0.67547162621256918</v>
      </c>
      <c r="I19" s="63">
        <f t="shared" ca="1" si="5"/>
        <v>0.67547162621256918</v>
      </c>
      <c r="J19" s="63">
        <f t="shared" ca="1" si="6"/>
        <v>0</v>
      </c>
      <c r="K19" s="63">
        <f t="shared" ca="1" si="7"/>
        <v>0</v>
      </c>
    </row>
    <row r="20" spans="1:11">
      <c r="A20" t="s">
        <v>123</v>
      </c>
      <c r="B20" s="62">
        <f t="shared" ca="1" si="0"/>
        <v>543075</v>
      </c>
      <c r="D20">
        <f t="shared" ca="1" si="1"/>
        <v>543075</v>
      </c>
      <c r="E20">
        <f t="shared" ca="1" si="2"/>
        <v>19</v>
      </c>
      <c r="F20" t="str">
        <f t="shared" ca="1" si="3"/>
        <v>Käse (D)</v>
      </c>
      <c r="G20" s="63">
        <f t="shared" ca="1" si="4"/>
        <v>2.8903830702933498E-2</v>
      </c>
      <c r="H20" s="64">
        <f t="shared" ca="1" si="8"/>
        <v>0.70437545691550263</v>
      </c>
      <c r="I20" s="63">
        <f t="shared" ca="1" si="5"/>
        <v>0.70437545691550263</v>
      </c>
      <c r="J20" s="63">
        <f t="shared" ca="1" si="6"/>
        <v>0</v>
      </c>
      <c r="K20" s="63">
        <f t="shared" ca="1" si="7"/>
        <v>0</v>
      </c>
    </row>
    <row r="21" spans="1:11">
      <c r="A21" t="s">
        <v>124</v>
      </c>
      <c r="B21" s="62">
        <f t="shared" ca="1" si="0"/>
        <v>43858</v>
      </c>
      <c r="D21">
        <f t="shared" ca="1" si="1"/>
        <v>508144</v>
      </c>
      <c r="E21">
        <f t="shared" ca="1" si="2"/>
        <v>26</v>
      </c>
      <c r="F21" t="str">
        <f t="shared" ca="1" si="3"/>
        <v>Lauch</v>
      </c>
      <c r="G21" s="63">
        <f t="shared" ca="1" si="4"/>
        <v>2.7044714171544335E-2</v>
      </c>
      <c r="H21" s="64">
        <f t="shared" ca="1" si="8"/>
        <v>0.73142017108704693</v>
      </c>
      <c r="I21" s="63">
        <f t="shared" ca="1" si="5"/>
        <v>0.73142017108704693</v>
      </c>
      <c r="J21" s="63">
        <f t="shared" ca="1" si="6"/>
        <v>0</v>
      </c>
      <c r="K21" s="63">
        <f t="shared" ca="1" si="7"/>
        <v>0</v>
      </c>
    </row>
    <row r="22" spans="1:11">
      <c r="A22" t="s">
        <v>125</v>
      </c>
      <c r="B22" s="62">
        <f t="shared" ca="1" si="0"/>
        <v>364250</v>
      </c>
      <c r="D22">
        <f t="shared" ca="1" si="1"/>
        <v>447063</v>
      </c>
      <c r="E22">
        <f t="shared" ca="1" si="2"/>
        <v>27</v>
      </c>
      <c r="F22" t="str">
        <f t="shared" ca="1" si="3"/>
        <v>Limonade</v>
      </c>
      <c r="G22" s="63">
        <f t="shared" ca="1" si="4"/>
        <v>2.3793828229149858E-2</v>
      </c>
      <c r="H22" s="64">
        <f t="shared" ca="1" si="8"/>
        <v>0.75521399931619682</v>
      </c>
      <c r="I22" s="63">
        <f t="shared" ca="1" si="5"/>
        <v>0.75521399931619682</v>
      </c>
      <c r="J22" s="63">
        <f t="shared" ca="1" si="6"/>
        <v>0</v>
      </c>
      <c r="K22" s="63">
        <f t="shared" ca="1" si="7"/>
        <v>0</v>
      </c>
    </row>
    <row r="23" spans="1:11">
      <c r="A23" t="s">
        <v>126</v>
      </c>
      <c r="B23" s="62">
        <f t="shared" ca="1" si="0"/>
        <v>85110</v>
      </c>
      <c r="D23">
        <f t="shared" ca="1" si="1"/>
        <v>439110</v>
      </c>
      <c r="E23">
        <f t="shared" ca="1" si="2"/>
        <v>6</v>
      </c>
      <c r="F23" t="str">
        <f t="shared" ca="1" si="3"/>
        <v>Bleistifte</v>
      </c>
      <c r="G23" s="63">
        <f t="shared" ca="1" si="4"/>
        <v>2.337054937156954E-2</v>
      </c>
      <c r="H23" s="64">
        <f t="shared" ca="1" si="8"/>
        <v>0.77858454868776639</v>
      </c>
      <c r="I23" s="63">
        <f t="shared" ca="1" si="5"/>
        <v>0.77858454868776639</v>
      </c>
      <c r="J23" s="63">
        <f t="shared" ca="1" si="6"/>
        <v>0</v>
      </c>
      <c r="K23" s="63">
        <f t="shared" ca="1" si="7"/>
        <v>0</v>
      </c>
    </row>
    <row r="24" spans="1:11">
      <c r="A24" t="s">
        <v>127</v>
      </c>
      <c r="B24" s="62">
        <f t="shared" ca="1" si="0"/>
        <v>191746</v>
      </c>
      <c r="D24">
        <f t="shared" ca="1" si="1"/>
        <v>415978</v>
      </c>
      <c r="E24">
        <f t="shared" ca="1" si="2"/>
        <v>3</v>
      </c>
      <c r="F24" t="str">
        <f t="shared" ca="1" si="3"/>
        <v>Bananen</v>
      </c>
      <c r="G24" s="63">
        <f t="shared" ca="1" si="4"/>
        <v>2.2139405585130729E-2</v>
      </c>
      <c r="H24" s="64">
        <f t="shared" ca="1" si="8"/>
        <v>0.80072395427289711</v>
      </c>
      <c r="I24" s="63">
        <f t="shared" ca="1" si="5"/>
        <v>0</v>
      </c>
      <c r="J24" s="63">
        <f t="shared" ca="1" si="6"/>
        <v>0.80072395427289711</v>
      </c>
      <c r="K24" s="63">
        <f t="shared" ca="1" si="7"/>
        <v>0</v>
      </c>
    </row>
    <row r="25" spans="1:11">
      <c r="A25" t="s">
        <v>128</v>
      </c>
      <c r="B25" s="62">
        <f t="shared" ca="1" si="0"/>
        <v>757109</v>
      </c>
      <c r="D25">
        <f t="shared" ca="1" si="1"/>
        <v>412434</v>
      </c>
      <c r="E25">
        <f t="shared" ca="1" si="2"/>
        <v>25</v>
      </c>
      <c r="F25" t="str">
        <f t="shared" ca="1" si="3"/>
        <v>Kugelschreiber</v>
      </c>
      <c r="G25" s="63">
        <f t="shared" ca="1" si="4"/>
        <v>2.1950784904725268E-2</v>
      </c>
      <c r="H25" s="64">
        <f t="shared" ca="1" si="8"/>
        <v>0.82267473917762235</v>
      </c>
      <c r="I25" s="63">
        <f t="shared" ca="1" si="5"/>
        <v>0</v>
      </c>
      <c r="J25" s="63">
        <f t="shared" ca="1" si="6"/>
        <v>0.82267473917762235</v>
      </c>
      <c r="K25" s="63">
        <f t="shared" ca="1" si="7"/>
        <v>0</v>
      </c>
    </row>
    <row r="26" spans="1:11">
      <c r="A26" t="s">
        <v>129</v>
      </c>
      <c r="B26" s="62">
        <f t="shared" ca="1" si="0"/>
        <v>412434</v>
      </c>
      <c r="D26">
        <f t="shared" ca="1" si="1"/>
        <v>385975</v>
      </c>
      <c r="E26">
        <f t="shared" ca="1" si="2"/>
        <v>17</v>
      </c>
      <c r="F26" t="str">
        <f t="shared" ca="1" si="3"/>
        <v>Kabeljau</v>
      </c>
      <c r="G26" s="63">
        <f t="shared" ca="1" si="4"/>
        <v>2.0542569728978055E-2</v>
      </c>
      <c r="H26" s="64">
        <f t="shared" ca="1" si="8"/>
        <v>0.8432173089066004</v>
      </c>
      <c r="I26" s="63">
        <f t="shared" ca="1" si="5"/>
        <v>0</v>
      </c>
      <c r="J26" s="63">
        <f t="shared" ca="1" si="6"/>
        <v>0.8432173089066004</v>
      </c>
      <c r="K26" s="63">
        <f t="shared" ca="1" si="7"/>
        <v>0</v>
      </c>
    </row>
    <row r="27" spans="1:11">
      <c r="A27" t="s">
        <v>130</v>
      </c>
      <c r="B27" s="62">
        <f t="shared" ca="1" si="0"/>
        <v>508144</v>
      </c>
      <c r="D27">
        <f t="shared" ca="1" si="1"/>
        <v>364250</v>
      </c>
      <c r="E27">
        <f t="shared" ca="1" si="2"/>
        <v>21</v>
      </c>
      <c r="F27" t="str">
        <f t="shared" ca="1" si="3"/>
        <v>Käse (NL)</v>
      </c>
      <c r="G27" s="63">
        <f t="shared" ca="1" si="4"/>
        <v>1.938631005578148E-2</v>
      </c>
      <c r="H27" s="64">
        <f t="shared" ca="1" si="8"/>
        <v>0.86260361896238191</v>
      </c>
      <c r="I27" s="63">
        <f t="shared" ca="1" si="5"/>
        <v>0</v>
      </c>
      <c r="J27" s="63">
        <f t="shared" ca="1" si="6"/>
        <v>0.86260361896238191</v>
      </c>
      <c r="K27" s="63">
        <f t="shared" ca="1" si="7"/>
        <v>0</v>
      </c>
    </row>
    <row r="28" spans="1:11">
      <c r="A28" t="s">
        <v>131</v>
      </c>
      <c r="B28" s="62">
        <f t="shared" ca="1" si="0"/>
        <v>447063</v>
      </c>
      <c r="D28">
        <f t="shared" ca="1" si="1"/>
        <v>317625</v>
      </c>
      <c r="E28">
        <f t="shared" ca="1" si="2"/>
        <v>9</v>
      </c>
      <c r="F28" t="str">
        <f t="shared" ca="1" si="3"/>
        <v>Bohnensuppe</v>
      </c>
      <c r="G28" s="63">
        <f t="shared" ca="1" si="4"/>
        <v>1.6904809146101832E-2</v>
      </c>
      <c r="H28" s="64">
        <f t="shared" ca="1" si="8"/>
        <v>0.87950842810848373</v>
      </c>
      <c r="I28" s="63">
        <f t="shared" ca="1" si="5"/>
        <v>0</v>
      </c>
      <c r="J28" s="63">
        <f t="shared" ca="1" si="6"/>
        <v>0.87950842810848373</v>
      </c>
      <c r="K28" s="63">
        <f t="shared" ca="1" si="7"/>
        <v>0</v>
      </c>
    </row>
    <row r="29" spans="1:11">
      <c r="A29" t="s">
        <v>132</v>
      </c>
      <c r="B29" s="62">
        <f t="shared" ca="1" si="0"/>
        <v>760211</v>
      </c>
      <c r="D29">
        <f t="shared" ca="1" si="1"/>
        <v>310034</v>
      </c>
      <c r="E29">
        <f t="shared" ca="1" si="2"/>
        <v>7</v>
      </c>
      <c r="F29" t="str">
        <f t="shared" ca="1" si="3"/>
        <v>Blöcke</v>
      </c>
      <c r="G29" s="63">
        <f t="shared" ca="1" si="4"/>
        <v>1.6500796847863156E-2</v>
      </c>
      <c r="H29" s="64">
        <f t="shared" ca="1" si="8"/>
        <v>0.89600922495634694</v>
      </c>
      <c r="I29" s="63">
        <f t="shared" ca="1" si="5"/>
        <v>0</v>
      </c>
      <c r="J29" s="63">
        <f t="shared" ca="1" si="6"/>
        <v>0.89600922495634694</v>
      </c>
      <c r="K29" s="63">
        <f t="shared" ca="1" si="7"/>
        <v>0</v>
      </c>
    </row>
    <row r="30" spans="1:11">
      <c r="A30" t="s">
        <v>133</v>
      </c>
      <c r="B30" s="62">
        <f t="shared" ca="1" si="0"/>
        <v>790896</v>
      </c>
      <c r="D30">
        <f t="shared" ca="1" si="1"/>
        <v>288959</v>
      </c>
      <c r="E30">
        <f t="shared" ca="1" si="2"/>
        <v>15</v>
      </c>
      <c r="F30" t="str">
        <f t="shared" ca="1" si="3"/>
        <v>Hundefutter</v>
      </c>
      <c r="G30" s="63">
        <f t="shared" ca="1" si="4"/>
        <v>1.5379131825418148E-2</v>
      </c>
      <c r="H30" s="64">
        <f t="shared" ca="1" si="8"/>
        <v>0.91138835678176511</v>
      </c>
      <c r="I30" s="63">
        <f t="shared" ca="1" si="5"/>
        <v>0</v>
      </c>
      <c r="J30" s="63">
        <f t="shared" ca="1" si="6"/>
        <v>0.91138835678176511</v>
      </c>
      <c r="K30" s="63">
        <f t="shared" ca="1" si="7"/>
        <v>0</v>
      </c>
    </row>
    <row r="31" spans="1:11">
      <c r="A31" t="s">
        <v>134</v>
      </c>
      <c r="B31" s="62">
        <f t="shared" ca="1" si="0"/>
        <v>183122</v>
      </c>
      <c r="D31">
        <f t="shared" ca="1" si="1"/>
        <v>264752</v>
      </c>
      <c r="E31">
        <f t="shared" ca="1" si="2"/>
        <v>39</v>
      </c>
      <c r="F31" t="str">
        <f t="shared" ca="1" si="3"/>
        <v>Wein</v>
      </c>
      <c r="G31" s="63">
        <f t="shared" ca="1" si="4"/>
        <v>1.4090773808890207E-2</v>
      </c>
      <c r="H31" s="64">
        <f t="shared" ca="1" si="8"/>
        <v>0.92547913059065534</v>
      </c>
      <c r="I31" s="63">
        <f t="shared" ca="1" si="5"/>
        <v>0</v>
      </c>
      <c r="J31" s="63">
        <f t="shared" ca="1" si="6"/>
        <v>0.92547913059065534</v>
      </c>
      <c r="K31" s="63">
        <f t="shared" ca="1" si="7"/>
        <v>0</v>
      </c>
    </row>
    <row r="32" spans="1:11">
      <c r="A32" t="s">
        <v>135</v>
      </c>
      <c r="B32" s="62">
        <f t="shared" ca="1" si="0"/>
        <v>657536</v>
      </c>
      <c r="D32">
        <f t="shared" ca="1" si="1"/>
        <v>229543</v>
      </c>
      <c r="E32">
        <f t="shared" ca="1" si="2"/>
        <v>10</v>
      </c>
      <c r="F32" t="str">
        <f t="shared" ca="1" si="3"/>
        <v>Cola</v>
      </c>
      <c r="G32" s="63">
        <f t="shared" ca="1" si="4"/>
        <v>1.2216861411487298E-2</v>
      </c>
      <c r="H32" s="64">
        <f t="shared" ca="1" si="8"/>
        <v>0.9376959920021426</v>
      </c>
      <c r="I32" s="63">
        <f t="shared" ca="1" si="5"/>
        <v>0</v>
      </c>
      <c r="J32" s="63">
        <f t="shared" ca="1" si="6"/>
        <v>0.9376959920021426</v>
      </c>
      <c r="K32" s="63">
        <f t="shared" ca="1" si="7"/>
        <v>0</v>
      </c>
    </row>
    <row r="33" spans="1:11">
      <c r="A33" t="s">
        <v>136</v>
      </c>
      <c r="B33" s="62">
        <f t="shared" ca="1" si="0"/>
        <v>591285</v>
      </c>
      <c r="D33">
        <f t="shared" ca="1" si="1"/>
        <v>220284</v>
      </c>
      <c r="E33">
        <f t="shared" ca="1" si="2"/>
        <v>14</v>
      </c>
      <c r="F33" t="str">
        <f t="shared" ca="1" si="3"/>
        <v>Heringe</v>
      </c>
      <c r="G33" s="63">
        <f t="shared" ca="1" si="4"/>
        <v>1.1724073917166143E-2</v>
      </c>
      <c r="H33" s="64">
        <f t="shared" ca="1" si="8"/>
        <v>0.94942006591930872</v>
      </c>
      <c r="I33" s="63">
        <f t="shared" ca="1" si="5"/>
        <v>0</v>
      </c>
      <c r="J33" s="63">
        <f t="shared" ca="1" si="6"/>
        <v>0.94942006591930872</v>
      </c>
      <c r="K33" s="63">
        <f t="shared" ca="1" si="7"/>
        <v>0</v>
      </c>
    </row>
    <row r="34" spans="1:11">
      <c r="A34" t="s">
        <v>137</v>
      </c>
      <c r="B34" s="62">
        <f t="shared" ca="1" si="0"/>
        <v>696153</v>
      </c>
      <c r="D34">
        <f t="shared" ca="1" si="1"/>
        <v>205147</v>
      </c>
      <c r="E34">
        <f t="shared" ca="1" si="2"/>
        <v>8</v>
      </c>
      <c r="F34" t="str">
        <f t="shared" ca="1" si="3"/>
        <v>Blumenkohl</v>
      </c>
      <c r="G34" s="63">
        <f t="shared" ca="1" si="4"/>
        <v>1.0918444334971593E-2</v>
      </c>
      <c r="H34" s="64">
        <f t="shared" ca="1" si="8"/>
        <v>0.9603385102542803</v>
      </c>
      <c r="I34" s="63">
        <f t="shared" ca="1" si="5"/>
        <v>0</v>
      </c>
      <c r="J34" s="63">
        <f t="shared" ca="1" si="6"/>
        <v>0</v>
      </c>
      <c r="K34" s="63">
        <f t="shared" ca="1" si="7"/>
        <v>0.9603385102542803</v>
      </c>
    </row>
    <row r="35" spans="1:11">
      <c r="A35" t="s">
        <v>138</v>
      </c>
      <c r="B35" s="62">
        <f t="shared" ca="1" si="0"/>
        <v>699604</v>
      </c>
      <c r="D35">
        <f t="shared" ca="1" si="1"/>
        <v>191746</v>
      </c>
      <c r="E35">
        <f t="shared" ca="1" si="2"/>
        <v>23</v>
      </c>
      <c r="F35" t="str">
        <f t="shared" ca="1" si="3"/>
        <v>Kopfsalat</v>
      </c>
      <c r="G35" s="63">
        <f t="shared" ca="1" si="4"/>
        <v>1.0205209081553536E-2</v>
      </c>
      <c r="H35" s="64">
        <f t="shared" ca="1" si="8"/>
        <v>0.97054371933583383</v>
      </c>
      <c r="I35" s="63">
        <f t="shared" ca="1" si="5"/>
        <v>0</v>
      </c>
      <c r="J35" s="63">
        <f t="shared" ca="1" si="6"/>
        <v>0</v>
      </c>
      <c r="K35" s="63">
        <f t="shared" ca="1" si="7"/>
        <v>0.97054371933583383</v>
      </c>
    </row>
    <row r="36" spans="1:11">
      <c r="A36" t="s">
        <v>139</v>
      </c>
      <c r="B36" s="62">
        <f t="shared" ca="1" si="0"/>
        <v>796220</v>
      </c>
      <c r="D36">
        <f t="shared" ca="1" si="1"/>
        <v>183122</v>
      </c>
      <c r="E36">
        <f t="shared" ca="1" si="2"/>
        <v>30</v>
      </c>
      <c r="F36" t="str">
        <f t="shared" ca="1" si="3"/>
        <v>Quark</v>
      </c>
      <c r="G36" s="63">
        <f t="shared" ca="1" si="4"/>
        <v>9.7462178998896799E-3</v>
      </c>
      <c r="H36" s="64">
        <f t="shared" ca="1" si="8"/>
        <v>0.98028993723572355</v>
      </c>
      <c r="I36" s="63">
        <f t="shared" ca="1" si="5"/>
        <v>0</v>
      </c>
      <c r="J36" s="63">
        <f t="shared" ca="1" si="6"/>
        <v>0</v>
      </c>
      <c r="K36" s="63">
        <f t="shared" ca="1" si="7"/>
        <v>0.98028993723572355</v>
      </c>
    </row>
    <row r="37" spans="1:11">
      <c r="A37" t="s">
        <v>140</v>
      </c>
      <c r="B37" s="62">
        <f t="shared" ca="1" si="0"/>
        <v>160621</v>
      </c>
      <c r="D37">
        <f t="shared" ca="1" si="1"/>
        <v>160621</v>
      </c>
      <c r="E37">
        <f t="shared" ca="1" si="2"/>
        <v>36</v>
      </c>
      <c r="F37" t="str">
        <f t="shared" ca="1" si="3"/>
        <v>Vogelfutter</v>
      </c>
      <c r="G37" s="63">
        <f t="shared" ca="1" si="4"/>
        <v>8.5486575359496973E-3</v>
      </c>
      <c r="H37" s="64">
        <f t="shared" ca="1" si="8"/>
        <v>0.98883859477167324</v>
      </c>
      <c r="I37" s="63">
        <f t="shared" ca="1" si="5"/>
        <v>0</v>
      </c>
      <c r="J37" s="63">
        <f t="shared" ca="1" si="6"/>
        <v>0</v>
      </c>
      <c r="K37" s="63">
        <f t="shared" ca="1" si="7"/>
        <v>0.98883859477167324</v>
      </c>
    </row>
    <row r="38" spans="1:11">
      <c r="A38" t="s">
        <v>141</v>
      </c>
      <c r="B38" s="62">
        <f t="shared" ca="1" si="0"/>
        <v>674629</v>
      </c>
      <c r="D38">
        <f t="shared" ca="1" si="1"/>
        <v>85110</v>
      </c>
      <c r="E38">
        <f t="shared" ca="1" si="2"/>
        <v>22</v>
      </c>
      <c r="F38" t="str">
        <f t="shared" ca="1" si="3"/>
        <v>Katzenfutter</v>
      </c>
      <c r="G38" s="63">
        <f t="shared" ca="1" si="4"/>
        <v>4.5297703468704506E-3</v>
      </c>
      <c r="H38" s="64">
        <f t="shared" ca="1" si="8"/>
        <v>0.99336836511854365</v>
      </c>
      <c r="I38" s="63">
        <f t="shared" ca="1" si="5"/>
        <v>0</v>
      </c>
      <c r="J38" s="63">
        <f t="shared" ca="1" si="6"/>
        <v>0</v>
      </c>
      <c r="K38" s="63">
        <f t="shared" ca="1" si="7"/>
        <v>0.99336836511854365</v>
      </c>
    </row>
    <row r="39" spans="1:11">
      <c r="A39" t="s">
        <v>142</v>
      </c>
      <c r="B39" s="62">
        <f t="shared" ca="1" si="0"/>
        <v>750685</v>
      </c>
      <c r="D39">
        <f t="shared" ca="1" si="1"/>
        <v>80744</v>
      </c>
      <c r="E39">
        <f t="shared" ca="1" si="2"/>
        <v>4</v>
      </c>
      <c r="F39" t="str">
        <f t="shared" ca="1" si="3"/>
        <v>Bier</v>
      </c>
      <c r="G39" s="63">
        <f t="shared" ca="1" si="4"/>
        <v>4.2974007388991622E-3</v>
      </c>
      <c r="H39" s="64">
        <f t="shared" ca="1" si="8"/>
        <v>0.99766576585744282</v>
      </c>
      <c r="I39" s="63">
        <f t="shared" ca="1" si="5"/>
        <v>0</v>
      </c>
      <c r="J39" s="63">
        <f t="shared" ca="1" si="6"/>
        <v>0</v>
      </c>
      <c r="K39" s="63">
        <f t="shared" ca="1" si="7"/>
        <v>0.99766576585744282</v>
      </c>
    </row>
    <row r="40" spans="1:11">
      <c r="A40" t="s">
        <v>143</v>
      </c>
      <c r="B40" s="62">
        <f t="shared" ca="1" si="0"/>
        <v>264752</v>
      </c>
      <c r="D40">
        <f t="shared" ca="1" si="1"/>
        <v>43858</v>
      </c>
      <c r="E40">
        <f t="shared" ca="1" si="2"/>
        <v>20</v>
      </c>
      <c r="F40" t="str">
        <f t="shared" ca="1" si="3"/>
        <v>Käse (F)</v>
      </c>
      <c r="G40" s="63">
        <f t="shared" ca="1" si="4"/>
        <v>2.334234142557211E-3</v>
      </c>
      <c r="H40" s="64">
        <f t="shared" ca="1" si="8"/>
        <v>1</v>
      </c>
      <c r="I40" s="63">
        <f t="shared" ca="1" si="5"/>
        <v>0</v>
      </c>
      <c r="J40" s="63">
        <f t="shared" ca="1" si="6"/>
        <v>0</v>
      </c>
      <c r="K40" s="63">
        <f t="shared" ca="1" si="7"/>
        <v>1</v>
      </c>
    </row>
    <row r="42" spans="1:11">
      <c r="D42">
        <f ca="1">SUM(D2:D41)</f>
        <v>18789032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91244-DAD2-4FC0-9887-5EF0E8726B6E}">
  <sheetPr codeName="Tabelle9"/>
  <dimension ref="D2:H23"/>
  <sheetViews>
    <sheetView workbookViewId="0">
      <selection activeCell="D15" sqref="D15"/>
    </sheetView>
  </sheetViews>
  <sheetFormatPr baseColWidth="10" defaultRowHeight="15"/>
  <cols>
    <col min="1" max="16384" width="11" style="39"/>
  </cols>
  <sheetData>
    <row r="2" spans="4:8">
      <c r="D2" s="65">
        <v>0</v>
      </c>
      <c r="H2" s="66">
        <v>1</v>
      </c>
    </row>
    <row r="3" spans="4:8">
      <c r="D3" s="65">
        <v>0.1</v>
      </c>
      <c r="H3" s="66">
        <v>10</v>
      </c>
    </row>
    <row r="4" spans="4:8">
      <c r="D4" s="65">
        <v>0.2</v>
      </c>
      <c r="H4" s="66">
        <v>19</v>
      </c>
    </row>
    <row r="5" spans="4:8">
      <c r="D5" s="65">
        <v>0.3</v>
      </c>
      <c r="H5" s="66">
        <v>28</v>
      </c>
    </row>
    <row r="6" spans="4:8">
      <c r="D6" s="65">
        <v>0.4</v>
      </c>
      <c r="H6" s="66">
        <v>37</v>
      </c>
    </row>
    <row r="7" spans="4:8">
      <c r="D7" s="65">
        <v>0.5</v>
      </c>
      <c r="H7" s="66">
        <v>46</v>
      </c>
    </row>
    <row r="8" spans="4:8">
      <c r="D8" s="65">
        <v>0.6</v>
      </c>
      <c r="H8" s="66">
        <v>55</v>
      </c>
    </row>
    <row r="9" spans="4:8">
      <c r="D9" s="65">
        <v>0.7</v>
      </c>
      <c r="H9" s="66">
        <v>64</v>
      </c>
    </row>
    <row r="10" spans="4:8">
      <c r="D10" s="65">
        <v>0.8</v>
      </c>
      <c r="H10" s="66">
        <v>73</v>
      </c>
    </row>
    <row r="11" spans="4:8">
      <c r="D11" s="65">
        <v>0.9</v>
      </c>
      <c r="H11" s="66">
        <v>82</v>
      </c>
    </row>
    <row r="12" spans="4:8">
      <c r="D12" s="65">
        <v>1</v>
      </c>
      <c r="H12" s="66">
        <v>91</v>
      </c>
    </row>
    <row r="13" spans="4:8">
      <c r="D13" s="65">
        <v>1.1000000000000001</v>
      </c>
      <c r="H13" s="66">
        <v>100</v>
      </c>
    </row>
    <row r="14" spans="4:8">
      <c r="D14" s="65">
        <v>1.2</v>
      </c>
      <c r="H14" s="66">
        <v>109</v>
      </c>
    </row>
    <row r="15" spans="4:8">
      <c r="D15" s="65">
        <v>1.3</v>
      </c>
      <c r="H15" s="66">
        <v>118</v>
      </c>
    </row>
    <row r="16" spans="4:8">
      <c r="H16" s="66">
        <v>127</v>
      </c>
    </row>
    <row r="17" spans="8:8">
      <c r="H17" s="66">
        <v>136</v>
      </c>
    </row>
    <row r="18" spans="8:8">
      <c r="H18" s="66">
        <v>145</v>
      </c>
    </row>
    <row r="19" spans="8:8">
      <c r="H19" s="66">
        <v>154</v>
      </c>
    </row>
    <row r="20" spans="8:8">
      <c r="H20" s="66">
        <v>163</v>
      </c>
    </row>
    <row r="21" spans="8:8">
      <c r="H21" s="66">
        <v>172</v>
      </c>
    </row>
    <row r="22" spans="8:8">
      <c r="H22" s="66">
        <v>181</v>
      </c>
    </row>
    <row r="23" spans="8:8">
      <c r="H23" s="66">
        <v>190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x p p n V O t i F / + j A A A A 9 g A A A B I A H A B D b 2 5 m a W c v U G F j a 2 F n Z S 5 4 b W w g o h g A K K A U A A A A A A A A A A A A A A A A A A A A A A A A A A A A h Y + x D o I w F E V / h X S n L X U x 5 F E H d Z P E x M S 4 N q V C I z w M L Z Z / c / C T / A U x i r o 5 3 n P P c O / 9 e o P F 0 N T R x X T O t p i R h H I S G d R t Y b H M S O + P 8 Z w s J G y V P q n S R K O M L h 1 c k Z H K + 3 P K W A i B h h l t u 5 I J z h N 2 y D c 7 X Z l G k Y 9 s / 8 u x R e c V a k M k 7 F 9 j p K A J F 1 T w c R O w C U J u 8 S u I s X u 2 P x C W f e 3 7 z s j C x K s 1 s C k C e 3 + Q D 1 B L A w Q U A A I A C A D G m m d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x p p n V C i K R 7 g O A A A A E Q A A A B M A H A B G b 3 J t d W x h c y 9 T Z W N 0 a W 9 u M S 5 t I K I Y A C i g F A A A A A A A A A A A A A A A A A A A A A A A A A A A A C t O T S 7 J z M 9 T C I b Q h t Y A U E s B A i 0 A F A A C A A g A x p p n V O t i F / + j A A A A 9 g A A A B I A A A A A A A A A A A A A A A A A A A A A A E N v b m Z p Z y 9 Q Y W N r Y W d l L n h t b F B L A Q I t A B Q A A g A I A M a a Z 1 Q P y u m r p A A A A O k A A A A T A A A A A A A A A A A A A A A A A O 8 A A A B b Q 2 9 u d G V u d F 9 U e X B l c 1 0 u e G 1 s U E s B A i 0 A F A A C A A g A x p p n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W Q E A A A A A A A A 3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e o k f G e o b G S J Z 3 3 i h 9 5 9 5 n A A A A A A I A A A A A A B B m A A A A A Q A A I A A A A L M 8 y 6 y w Y I + k u Q 6 z h 8 F x j 8 8 R T j 8 2 0 L b I U d b z V 3 G K Q V 9 n A A A A A A 6 A A A A A A g A A I A A A A A d p 8 c d h W U q V D a o k e y 8 K Z J E a z j i Q l V l m 9 m u I 8 f 6 D k C 8 D U A A A A I u N 7 S o x B + F 4 7 F 0 y 3 O 2 Y D q z a t 9 6 k F D E m / w e O u b v 8 I J w W B r H e j u c 7 d n 8 Y l S 5 g q n R w 1 c o + b L B h a I J y j / C y 9 C f 5 r l y i 2 U W o N t e W L l B 6 t Q C q M M r U Q A A A A B G e p v o 8 v B Z q Y p Q B Q r Z s l 8 f 9 J k J P Z E b p m u R A B E F N A 7 2 n d q 0 4 Y C y 1 w 3 B l z y 5 i E R y V s q E J Q B U Y a b g T 8 Z C y i 8 B E R i w = < / D a t a M a s h u p > 
</file>

<file path=customXml/itemProps1.xml><?xml version="1.0" encoding="utf-8"?>
<ds:datastoreItem xmlns:ds="http://schemas.openxmlformats.org/officeDocument/2006/customXml" ds:itemID="{72D17F11-6586-4444-BE60-904B7E261DD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</vt:i4>
      </vt:variant>
    </vt:vector>
  </HeadingPairs>
  <TitlesOfParts>
    <vt:vector size="20" baseType="lpstr">
      <vt:lpstr>01FormatierteZelle</vt:lpstr>
      <vt:lpstr>02Grenzen</vt:lpstr>
      <vt:lpstr>03StandardZahl</vt:lpstr>
      <vt:lpstr>04WährungBuchhaltung</vt:lpstr>
      <vt:lpstr>05BenutzerdefiniertesZahlenform</vt:lpstr>
      <vt:lpstr>05Alterspyramide</vt:lpstr>
      <vt:lpstr>06Interviewfragebogen</vt:lpstr>
      <vt:lpstr>07BedingteFormatierung</vt:lpstr>
      <vt:lpstr>07BedingteFormatierung02</vt:lpstr>
      <vt:lpstr>07BedingteFormatierung03</vt:lpstr>
      <vt:lpstr>08ZahlenformatMehrAls3Beding</vt:lpstr>
      <vt:lpstr>09Datum1</vt:lpstr>
      <vt:lpstr>09Datum2</vt:lpstr>
      <vt:lpstr>09aktuellesDatumMehrsprachig</vt:lpstr>
      <vt:lpstr>09Kalender</vt:lpstr>
      <vt:lpstr>11Text01</vt:lpstr>
      <vt:lpstr>11Text02</vt:lpstr>
      <vt:lpstr>12Prozent</vt:lpstr>
      <vt:lpstr>'09Kalender'!Druckbereich</vt:lpstr>
      <vt:lpstr>'05Alterspyramide'!Drucktitel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2020-10-07T20:04:00Z</dcterms:created>
  <dcterms:modified xsi:type="dcterms:W3CDTF">2025-01-08T13:36:20Z</dcterms:modified>
</cp:coreProperties>
</file>