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11\"/>
    </mc:Choice>
  </mc:AlternateContent>
  <xr:revisionPtr revIDLastSave="0" documentId="13_ncr:1_{ED59C13E-94BE-4799-9796-D60022A057C8}" xr6:coauthVersionLast="47" xr6:coauthVersionMax="47" xr10:uidLastSave="{00000000-0000-0000-0000-000000000000}"/>
  <bookViews>
    <workbookView xWindow="-120" yWindow="-120" windowWidth="29040" windowHeight="17640" tabRatio="601" xr2:uid="{00000000-000D-0000-FFFF-FFFF00000000}"/>
  </bookViews>
  <sheets>
    <sheet name="KWK3" sheetId="2" r:id="rId1"/>
  </sheets>
  <definedNames>
    <definedName name="WK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2" l="1"/>
  <c r="D8" i="2" s="1"/>
  <c r="C11" i="2"/>
  <c r="D11" i="2" s="1"/>
  <c r="D12" i="2" s="1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D17" i="2"/>
  <c r="C36" i="2" l="1"/>
  <c r="C20" i="2"/>
  <c r="C31" i="2"/>
  <c r="C24" i="2"/>
  <c r="C18" i="2"/>
  <c r="C25" i="2"/>
  <c r="C32" i="2"/>
  <c r="C21" i="2"/>
  <c r="C17" i="2"/>
  <c r="E17" i="2" s="1"/>
  <c r="F17" i="2" s="1"/>
  <c r="C29" i="2"/>
  <c r="C28" i="2"/>
  <c r="C33" i="2"/>
  <c r="D9" i="2"/>
  <c r="C22" i="2"/>
  <c r="C27" i="2"/>
  <c r="D13" i="2"/>
  <c r="C35" i="2"/>
  <c r="C23" i="2"/>
  <c r="C26" i="2"/>
  <c r="C19" i="2"/>
  <c r="C30" i="2"/>
  <c r="C34" i="2"/>
  <c r="D7" i="2"/>
  <c r="B17" i="2" s="1"/>
  <c r="B18" i="2" l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C13" i="2"/>
  <c r="D14" i="2"/>
  <c r="D18" i="2"/>
  <c r="E18" i="2" s="1"/>
  <c r="F18" i="2" s="1"/>
  <c r="D19" i="2" l="1"/>
  <c r="E19" i="2" s="1"/>
  <c r="F19" i="2" s="1"/>
  <c r="D20" i="2" l="1"/>
  <c r="E20" i="2" s="1"/>
  <c r="F20" i="2" s="1"/>
  <c r="D21" i="2" l="1"/>
  <c r="E21" i="2" s="1"/>
  <c r="F21" i="2" s="1"/>
  <c r="D22" i="2" l="1"/>
  <c r="E22" i="2" s="1"/>
  <c r="F22" i="2" s="1"/>
  <c r="D23" i="2" l="1"/>
  <c r="E23" i="2" s="1"/>
  <c r="F23" i="2" s="1"/>
  <c r="D24" i="2" l="1"/>
  <c r="E24" i="2" s="1"/>
  <c r="F24" i="2" s="1"/>
  <c r="D25" i="2" l="1"/>
  <c r="E25" i="2" s="1"/>
  <c r="F25" i="2" s="1"/>
  <c r="D26" i="2" l="1"/>
  <c r="E26" i="2" s="1"/>
  <c r="F26" i="2" s="1"/>
  <c r="D27" i="2" l="1"/>
  <c r="E27" i="2" s="1"/>
  <c r="F27" i="2" s="1"/>
  <c r="D28" i="2" l="1"/>
  <c r="E28" i="2" s="1"/>
  <c r="F28" i="2" s="1"/>
  <c r="D29" i="2" l="1"/>
  <c r="E29" i="2" s="1"/>
  <c r="F29" i="2" s="1"/>
  <c r="D30" i="2" l="1"/>
  <c r="E30" i="2" s="1"/>
  <c r="F30" i="2" s="1"/>
  <c r="D31" i="2" l="1"/>
  <c r="E31" i="2" s="1"/>
  <c r="F31" i="2" s="1"/>
  <c r="D32" i="2" l="1"/>
  <c r="E32" i="2" s="1"/>
  <c r="F32" i="2" s="1"/>
  <c r="D33" i="2" l="1"/>
  <c r="E33" i="2" s="1"/>
  <c r="F33" i="2" s="1"/>
  <c r="D34" i="2" l="1"/>
  <c r="E34" i="2" s="1"/>
  <c r="F34" i="2" s="1"/>
  <c r="D35" i="2" l="1"/>
  <c r="E35" i="2" s="1"/>
  <c r="F35" i="2" s="1"/>
  <c r="D36" i="2" l="1"/>
  <c r="E36" i="2" s="1"/>
  <c r="F36" i="2" s="1"/>
</calcChain>
</file>

<file path=xl/sharedStrings.xml><?xml version="1.0" encoding="utf-8"?>
<sst xmlns="http://schemas.openxmlformats.org/spreadsheetml/2006/main" count="25" uniqueCount="22">
  <si>
    <t>kalkulatorischer Zinsfuß</t>
  </si>
  <si>
    <t>%</t>
  </si>
  <si>
    <t>Nutzungsdauer</t>
  </si>
  <si>
    <t>Jahre</t>
  </si>
  <si>
    <t>Kapitaldienstfaktor (annuitätisch)</t>
  </si>
  <si>
    <t>Jährliche Belastung</t>
  </si>
  <si>
    <t>€</t>
  </si>
  <si>
    <t>€/a</t>
  </si>
  <si>
    <t>monatliche Belastung</t>
  </si>
  <si>
    <t>€/Mon.</t>
  </si>
  <si>
    <t>Zinsen in %</t>
  </si>
  <si>
    <t>Tilgung in %</t>
  </si>
  <si>
    <t>jährlich</t>
  </si>
  <si>
    <t>monatlich</t>
  </si>
  <si>
    <t>Darlehen</t>
  </si>
  <si>
    <t>Gesamtschuld</t>
  </si>
  <si>
    <t>Jahr</t>
  </si>
  <si>
    <t>Zinsen</t>
  </si>
  <si>
    <t>Tilgung</t>
  </si>
  <si>
    <t>Jährl. Belastung</t>
  </si>
  <si>
    <t>Schulden</t>
  </si>
  <si>
    <t>Restdarlehen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</si>
</sst>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General_)"/>
    <numFmt numFmtId="165" formatCode="_-* #,##0.00\ [$€-1]_-;\-* #,##0.00\ [$€-1]_-;_-* &quot;-&quot;??\ [$€-1]_-"/>
    <numFmt numFmtId="166" formatCode="#,##0.00_ ;[Red]\-#,##0.00\ "/>
    <numFmt numFmtId="167" formatCode="#,##0.0000_ ;[Red]\-#,##0.0000\ "/>
  </numFmts>
  <fonts count="6">
    <font>
      <sz val="10"/>
      <name val="Courier"/>
    </font>
    <font>
      <sz val="10"/>
      <name val="Univers (W1)"/>
    </font>
    <font>
      <b/>
      <sz val="12"/>
      <name val="Univers (W1)"/>
    </font>
    <font>
      <sz val="10"/>
      <name val="Courier"/>
      <family val="3"/>
    </font>
    <font>
      <sz val="10"/>
      <name val="Univers"/>
      <family val="2"/>
    </font>
    <font>
      <b/>
      <sz val="10"/>
      <name val="Univers (W1)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164" fontId="0" fillId="0" borderId="0"/>
    <xf numFmtId="165" fontId="3" fillId="0" borderId="0" applyFont="0" applyFill="0" applyBorder="0" applyAlignment="0" applyProtection="0"/>
  </cellStyleXfs>
  <cellXfs count="19">
    <xf numFmtId="164" fontId="0" fillId="0" borderId="0" xfId="0"/>
    <xf numFmtId="164" fontId="1" fillId="0" borderId="0" xfId="0" applyFont="1"/>
    <xf numFmtId="166" fontId="2" fillId="0" borderId="0" xfId="0" applyNumberFormat="1" applyFont="1" applyAlignment="1">
      <alignment horizontal="right"/>
    </xf>
    <xf numFmtId="166" fontId="1" fillId="0" borderId="0" xfId="0" applyNumberFormat="1" applyFont="1"/>
    <xf numFmtId="164" fontId="1" fillId="0" borderId="0" xfId="0" applyFont="1" applyAlignment="1">
      <alignment horizontal="left"/>
    </xf>
    <xf numFmtId="164" fontId="1" fillId="0" borderId="0" xfId="0" applyFont="1" applyAlignment="1">
      <alignment horizontal="center"/>
    </xf>
    <xf numFmtId="164" fontId="1" fillId="0" borderId="0" xfId="0" applyFont="1" applyAlignment="1">
      <alignment horizontal="right"/>
    </xf>
    <xf numFmtId="164" fontId="4" fillId="0" borderId="0" xfId="0" applyFont="1"/>
    <xf numFmtId="164" fontId="5" fillId="0" borderId="0" xfId="0" applyFont="1"/>
    <xf numFmtId="164" fontId="5" fillId="0" borderId="0" xfId="0" applyFont="1" applyAlignment="1">
      <alignment horizontal="center"/>
    </xf>
    <xf numFmtId="167" fontId="1" fillId="0" borderId="0" xfId="0" applyNumberFormat="1" applyFont="1"/>
    <xf numFmtId="2" fontId="1" fillId="0" borderId="0" xfId="0" applyNumberFormat="1" applyFont="1"/>
    <xf numFmtId="164" fontId="1" fillId="0" borderId="1" xfId="0" applyFont="1" applyBorder="1"/>
    <xf numFmtId="164" fontId="4" fillId="0" borderId="1" xfId="0" applyFont="1" applyBorder="1"/>
    <xf numFmtId="164" fontId="1" fillId="0" borderId="1" xfId="0" applyFont="1" applyBorder="1" applyAlignment="1">
      <alignment horizontal="center"/>
    </xf>
    <xf numFmtId="2" fontId="4" fillId="0" borderId="0" xfId="0" applyNumberFormat="1" applyFont="1"/>
    <xf numFmtId="166" fontId="4" fillId="0" borderId="0" xfId="0" applyNumberFormat="1" applyFont="1"/>
    <xf numFmtId="166" fontId="1" fillId="0" borderId="1" xfId="0" applyNumberFormat="1" applyFont="1" applyBorder="1" applyAlignment="1">
      <alignment horizontal="center"/>
    </xf>
    <xf numFmtId="164" fontId="4" fillId="0" borderId="1" xfId="0" applyFont="1" applyBorder="1" applyAlignment="1">
      <alignment horizontal="center"/>
    </xf>
  </cellXfs>
  <cellStyles count="2">
    <cellStyle name="Euro" xfId="1" xr:uid="{00000000-0005-0000-0000-000000000000}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3:F45"/>
  <sheetViews>
    <sheetView tabSelected="1" zoomScale="175" zoomScaleNormal="175" workbookViewId="0">
      <selection activeCell="A17" sqref="A17"/>
    </sheetView>
  </sheetViews>
  <sheetFormatPr baseColWidth="10" defaultColWidth="9.625" defaultRowHeight="12.75"/>
  <cols>
    <col min="1" max="1" width="11.125" style="5" bestFit="1" customWidth="1"/>
    <col min="2" max="2" width="24.75" style="1" customWidth="1"/>
    <col min="3" max="3" width="12.5" style="1" customWidth="1"/>
    <col min="4" max="4" width="11.625" style="3" customWidth="1"/>
    <col min="5" max="5" width="9.625" style="7"/>
    <col min="6" max="6" width="10.375" style="7" bestFit="1" customWidth="1"/>
  </cols>
  <sheetData>
    <row r="3" spans="1:6" ht="15.75">
      <c r="B3" s="8" t="s">
        <v>14</v>
      </c>
      <c r="C3" s="9" t="s">
        <v>6</v>
      </c>
      <c r="D3" s="2">
        <v>200000</v>
      </c>
    </row>
    <row r="4" spans="1:6">
      <c r="B4" s="4" t="s">
        <v>0</v>
      </c>
      <c r="C4" s="5" t="s">
        <v>1</v>
      </c>
      <c r="D4" s="3">
        <v>1.45</v>
      </c>
    </row>
    <row r="5" spans="1:6">
      <c r="B5" s="4" t="s">
        <v>2</v>
      </c>
      <c r="C5" s="5" t="s">
        <v>3</v>
      </c>
      <c r="D5" s="3">
        <v>20</v>
      </c>
    </row>
    <row r="6" spans="1:6">
      <c r="B6" s="4" t="s">
        <v>4</v>
      </c>
      <c r="C6" s="5"/>
      <c r="D6" s="10">
        <f>(((1+D4/100)^D5)*D4/100)/(((1+D4/100)^D5)-1)</f>
        <v>5.7959050976404643E-2</v>
      </c>
    </row>
    <row r="7" spans="1:6">
      <c r="B7" s="1" t="s">
        <v>15</v>
      </c>
      <c r="C7" s="9" t="s">
        <v>6</v>
      </c>
      <c r="D7" s="3">
        <f>D3*D6*D5</f>
        <v>231836.20390561857</v>
      </c>
    </row>
    <row r="8" spans="1:6">
      <c r="B8" s="4" t="s">
        <v>5</v>
      </c>
      <c r="C8" s="5" t="s">
        <v>7</v>
      </c>
      <c r="D8" s="3">
        <f>D3*D6</f>
        <v>11591.810195280928</v>
      </c>
    </row>
    <row r="9" spans="1:6">
      <c r="B9" s="4" t="s">
        <v>8</v>
      </c>
      <c r="C9" s="5" t="s">
        <v>9</v>
      </c>
      <c r="D9" s="3">
        <f>D8/12</f>
        <v>965.9841829400774</v>
      </c>
    </row>
    <row r="11" spans="1:6">
      <c r="B11" s="6" t="s">
        <v>10</v>
      </c>
      <c r="C11" s="1">
        <f>D4</f>
        <v>1.45</v>
      </c>
      <c r="D11" s="3">
        <f>$D$3*$C$11/100</f>
        <v>2900</v>
      </c>
      <c r="E11" s="7" t="s">
        <v>12</v>
      </c>
    </row>
    <row r="12" spans="1:6">
      <c r="B12" s="6"/>
      <c r="D12" s="3">
        <f>D11/12</f>
        <v>241.66666666666666</v>
      </c>
      <c r="E12" s="7" t="s">
        <v>13</v>
      </c>
    </row>
    <row r="13" spans="1:6">
      <c r="B13" s="6" t="s">
        <v>11</v>
      </c>
      <c r="C13" s="11">
        <f>D13*100/D7</f>
        <v>3.7491168544233919</v>
      </c>
      <c r="D13" s="3">
        <f>D8-D11</f>
        <v>8691.8101952809284</v>
      </c>
      <c r="E13" s="7" t="s">
        <v>12</v>
      </c>
    </row>
    <row r="14" spans="1:6">
      <c r="D14" s="3">
        <f>D13/12</f>
        <v>724.31751627341066</v>
      </c>
      <c r="E14" s="7" t="s">
        <v>13</v>
      </c>
    </row>
    <row r="16" spans="1:6">
      <c r="A16" s="14" t="s">
        <v>16</v>
      </c>
      <c r="B16" s="14" t="s">
        <v>20</v>
      </c>
      <c r="C16" s="12" t="s">
        <v>19</v>
      </c>
      <c r="D16" s="17" t="s">
        <v>17</v>
      </c>
      <c r="E16" s="18" t="s">
        <v>18</v>
      </c>
      <c r="F16" s="13" t="s">
        <v>21</v>
      </c>
    </row>
    <row r="17" spans="1:6">
      <c r="A17" s="5">
        <v>2026</v>
      </c>
      <c r="B17" s="3">
        <f>D7</f>
        <v>231836.20390561857</v>
      </c>
      <c r="C17" s="3">
        <f>$D$8</f>
        <v>11591.810195280928</v>
      </c>
      <c r="D17" s="3">
        <f>$D$3*$C$11/100</f>
        <v>2900</v>
      </c>
      <c r="E17" s="15">
        <f>C17-D17</f>
        <v>8691.8101952809284</v>
      </c>
      <c r="F17" s="16">
        <f>D3-E17</f>
        <v>191308.18980471906</v>
      </c>
    </row>
    <row r="18" spans="1:6">
      <c r="A18" s="5">
        <f>A17+1</f>
        <v>2027</v>
      </c>
      <c r="B18" s="3">
        <f>B17-C17</f>
        <v>220244.39371033764</v>
      </c>
      <c r="C18" s="3">
        <f t="shared" ref="C18:C36" si="0">$D$8</f>
        <v>11591.810195280928</v>
      </c>
      <c r="D18" s="3">
        <f>F17*$C$11/100</f>
        <v>2773.9687521684264</v>
      </c>
      <c r="E18" s="15">
        <f t="shared" ref="E18:E36" si="1">C18-D18</f>
        <v>8817.841443112502</v>
      </c>
      <c r="F18" s="16">
        <f>F17-E18</f>
        <v>182490.34836160656</v>
      </c>
    </row>
    <row r="19" spans="1:6">
      <c r="A19" s="5">
        <f t="shared" ref="A19:A37" si="2">A18+1</f>
        <v>2028</v>
      </c>
      <c r="B19" s="3">
        <f t="shared" ref="B19:B36" si="3">B18-C18</f>
        <v>208652.5835150567</v>
      </c>
      <c r="C19" s="3">
        <f t="shared" si="0"/>
        <v>11591.810195280928</v>
      </c>
      <c r="D19" s="3">
        <f t="shared" ref="D19:D36" si="4">F18*$C$11/100</f>
        <v>2646.1100512432954</v>
      </c>
      <c r="E19" s="15">
        <f t="shared" si="1"/>
        <v>8945.7001440376334</v>
      </c>
      <c r="F19" s="16">
        <f t="shared" ref="F19:F36" si="5">F18-E19</f>
        <v>173544.64821756893</v>
      </c>
    </row>
    <row r="20" spans="1:6">
      <c r="A20" s="5">
        <f t="shared" si="2"/>
        <v>2029</v>
      </c>
      <c r="B20" s="3">
        <f t="shared" si="3"/>
        <v>197060.77331977576</v>
      </c>
      <c r="C20" s="3">
        <f t="shared" si="0"/>
        <v>11591.810195280928</v>
      </c>
      <c r="D20" s="3">
        <f t="shared" si="4"/>
        <v>2516.3973991547491</v>
      </c>
      <c r="E20" s="15">
        <f t="shared" si="1"/>
        <v>9075.4127961261802</v>
      </c>
      <c r="F20" s="16">
        <f t="shared" si="5"/>
        <v>164469.23542144275</v>
      </c>
    </row>
    <row r="21" spans="1:6">
      <c r="A21" s="5">
        <f t="shared" si="2"/>
        <v>2030</v>
      </c>
      <c r="B21" s="3">
        <f t="shared" si="3"/>
        <v>185468.96312449483</v>
      </c>
      <c r="C21" s="3">
        <f t="shared" si="0"/>
        <v>11591.810195280928</v>
      </c>
      <c r="D21" s="3">
        <f t="shared" si="4"/>
        <v>2384.8039136109201</v>
      </c>
      <c r="E21" s="15">
        <f t="shared" si="1"/>
        <v>9207.0062816700083</v>
      </c>
      <c r="F21" s="16">
        <f t="shared" si="5"/>
        <v>155262.22913977274</v>
      </c>
    </row>
    <row r="22" spans="1:6">
      <c r="A22" s="5">
        <f t="shared" si="2"/>
        <v>2031</v>
      </c>
      <c r="B22" s="3">
        <f t="shared" si="3"/>
        <v>173877.15292921389</v>
      </c>
      <c r="C22" s="3">
        <f t="shared" si="0"/>
        <v>11591.810195280928</v>
      </c>
      <c r="D22" s="3">
        <f t="shared" si="4"/>
        <v>2251.3023225267043</v>
      </c>
      <c r="E22" s="15">
        <f t="shared" si="1"/>
        <v>9340.5078727542241</v>
      </c>
      <c r="F22" s="16">
        <f t="shared" si="5"/>
        <v>145921.72126701853</v>
      </c>
    </row>
    <row r="23" spans="1:6">
      <c r="A23" s="5">
        <f t="shared" si="2"/>
        <v>2032</v>
      </c>
      <c r="B23" s="3">
        <f t="shared" si="3"/>
        <v>162285.34273393295</v>
      </c>
      <c r="C23" s="3">
        <f t="shared" si="0"/>
        <v>11591.810195280928</v>
      </c>
      <c r="D23" s="3">
        <f t="shared" si="4"/>
        <v>2115.8649583717688</v>
      </c>
      <c r="E23" s="15">
        <f t="shared" si="1"/>
        <v>9475.9452369091596</v>
      </c>
      <c r="F23" s="16">
        <f t="shared" si="5"/>
        <v>136445.77603010938</v>
      </c>
    </row>
    <row r="24" spans="1:6">
      <c r="A24" s="5">
        <f t="shared" si="2"/>
        <v>2033</v>
      </c>
      <c r="B24" s="3">
        <f t="shared" si="3"/>
        <v>150693.53253865201</v>
      </c>
      <c r="C24" s="3">
        <f t="shared" si="0"/>
        <v>11591.810195280928</v>
      </c>
      <c r="D24" s="3">
        <f t="shared" si="4"/>
        <v>1978.463752436586</v>
      </c>
      <c r="E24" s="15">
        <f t="shared" si="1"/>
        <v>9613.3464428443422</v>
      </c>
      <c r="F24" s="16">
        <f t="shared" si="5"/>
        <v>126832.42958726504</v>
      </c>
    </row>
    <row r="25" spans="1:6">
      <c r="A25" s="5">
        <f t="shared" si="2"/>
        <v>2034</v>
      </c>
      <c r="B25" s="3">
        <f t="shared" si="3"/>
        <v>139101.72234337108</v>
      </c>
      <c r="C25" s="3">
        <f t="shared" si="0"/>
        <v>11591.810195280928</v>
      </c>
      <c r="D25" s="3">
        <f t="shared" si="4"/>
        <v>1839.0702290153431</v>
      </c>
      <c r="E25" s="15">
        <f t="shared" si="1"/>
        <v>9752.7399662655844</v>
      </c>
      <c r="F25" s="16">
        <f t="shared" si="5"/>
        <v>117079.68962099946</v>
      </c>
    </row>
    <row r="26" spans="1:6">
      <c r="A26" s="5">
        <f t="shared" si="2"/>
        <v>2035</v>
      </c>
      <c r="B26" s="3">
        <f t="shared" si="3"/>
        <v>127509.91214809015</v>
      </c>
      <c r="C26" s="3">
        <f t="shared" si="0"/>
        <v>11591.810195280928</v>
      </c>
      <c r="D26" s="3">
        <f t="shared" si="4"/>
        <v>1697.6554995044921</v>
      </c>
      <c r="E26" s="15">
        <f t="shared" si="1"/>
        <v>9894.1546957764367</v>
      </c>
      <c r="F26" s="16">
        <f t="shared" si="5"/>
        <v>107185.53492522302</v>
      </c>
    </row>
    <row r="27" spans="1:6">
      <c r="A27" s="5">
        <f t="shared" si="2"/>
        <v>2036</v>
      </c>
      <c r="B27" s="3">
        <f t="shared" si="3"/>
        <v>115918.10195280923</v>
      </c>
      <c r="C27" s="3">
        <f t="shared" si="0"/>
        <v>11591.810195280928</v>
      </c>
      <c r="D27" s="3">
        <f t="shared" si="4"/>
        <v>1554.190256415734</v>
      </c>
      <c r="E27" s="15">
        <f t="shared" si="1"/>
        <v>10037.619938865195</v>
      </c>
      <c r="F27" s="16">
        <f t="shared" si="5"/>
        <v>97147.91498635782</v>
      </c>
    </row>
    <row r="28" spans="1:6">
      <c r="A28" s="5">
        <f t="shared" si="2"/>
        <v>2037</v>
      </c>
      <c r="B28" s="3">
        <f t="shared" si="3"/>
        <v>104326.29175752831</v>
      </c>
      <c r="C28" s="3">
        <f t="shared" si="0"/>
        <v>11591.810195280928</v>
      </c>
      <c r="D28" s="3">
        <f t="shared" si="4"/>
        <v>1408.6447673021883</v>
      </c>
      <c r="E28" s="15">
        <f t="shared" si="1"/>
        <v>10183.16542797874</v>
      </c>
      <c r="F28" s="16">
        <f t="shared" si="5"/>
        <v>86964.749558379088</v>
      </c>
    </row>
    <row r="29" spans="1:6">
      <c r="A29" s="5">
        <f t="shared" si="2"/>
        <v>2038</v>
      </c>
      <c r="B29" s="3">
        <f t="shared" si="3"/>
        <v>92734.481562247383</v>
      </c>
      <c r="C29" s="3">
        <f t="shared" si="0"/>
        <v>11591.810195280928</v>
      </c>
      <c r="D29" s="3">
        <f t="shared" si="4"/>
        <v>1260.9888685964968</v>
      </c>
      <c r="E29" s="15">
        <f t="shared" si="1"/>
        <v>10330.821326684432</v>
      </c>
      <c r="F29" s="16">
        <f t="shared" si="5"/>
        <v>76633.928231694648</v>
      </c>
    </row>
    <row r="30" spans="1:6">
      <c r="A30" s="5">
        <f t="shared" si="2"/>
        <v>2039</v>
      </c>
      <c r="B30" s="3">
        <f t="shared" si="3"/>
        <v>81142.67136696646</v>
      </c>
      <c r="C30" s="3">
        <f t="shared" si="0"/>
        <v>11591.810195280928</v>
      </c>
      <c r="D30" s="3">
        <f t="shared" si="4"/>
        <v>1111.1919593595724</v>
      </c>
      <c r="E30" s="15">
        <f t="shared" si="1"/>
        <v>10480.618235921356</v>
      </c>
      <c r="F30" s="16">
        <f t="shared" si="5"/>
        <v>66153.309995773292</v>
      </c>
    </row>
    <row r="31" spans="1:6">
      <c r="A31" s="5">
        <f t="shared" si="2"/>
        <v>2040</v>
      </c>
      <c r="B31" s="3">
        <f t="shared" si="3"/>
        <v>69550.861171685538</v>
      </c>
      <c r="C31" s="3">
        <f t="shared" si="0"/>
        <v>11591.810195280928</v>
      </c>
      <c r="D31" s="3">
        <f t="shared" si="4"/>
        <v>959.22299493871265</v>
      </c>
      <c r="E31" s="15">
        <f t="shared" si="1"/>
        <v>10632.587200342216</v>
      </c>
      <c r="F31" s="16">
        <f t="shared" si="5"/>
        <v>55520.72279543108</v>
      </c>
    </row>
    <row r="32" spans="1:6">
      <c r="A32" s="5">
        <f t="shared" si="2"/>
        <v>2041</v>
      </c>
      <c r="B32" s="3">
        <f t="shared" si="3"/>
        <v>57959.050976404607</v>
      </c>
      <c r="C32" s="3">
        <f t="shared" si="0"/>
        <v>11591.810195280928</v>
      </c>
      <c r="D32" s="3">
        <f t="shared" si="4"/>
        <v>805.05048053375072</v>
      </c>
      <c r="E32" s="15">
        <f t="shared" si="1"/>
        <v>10786.759714747177</v>
      </c>
      <c r="F32" s="16">
        <f t="shared" si="5"/>
        <v>44733.963080683905</v>
      </c>
    </row>
    <row r="33" spans="1:6">
      <c r="A33" s="5">
        <f t="shared" si="2"/>
        <v>2042</v>
      </c>
      <c r="B33" s="3">
        <f t="shared" si="3"/>
        <v>46367.240781123677</v>
      </c>
      <c r="C33" s="3">
        <f t="shared" si="0"/>
        <v>11591.810195280928</v>
      </c>
      <c r="D33" s="3">
        <f t="shared" si="4"/>
        <v>648.64246466991654</v>
      </c>
      <c r="E33" s="15">
        <f t="shared" si="1"/>
        <v>10943.167730611012</v>
      </c>
      <c r="F33" s="16">
        <f t="shared" si="5"/>
        <v>33790.795350072891</v>
      </c>
    </row>
    <row r="34" spans="1:6">
      <c r="A34" s="5">
        <f t="shared" si="2"/>
        <v>2043</v>
      </c>
      <c r="B34" s="3">
        <f t="shared" si="3"/>
        <v>34775.430585842747</v>
      </c>
      <c r="C34" s="3">
        <f t="shared" si="0"/>
        <v>11591.810195280928</v>
      </c>
      <c r="D34" s="3">
        <f t="shared" si="4"/>
        <v>489.96653257605692</v>
      </c>
      <c r="E34" s="15">
        <f t="shared" si="1"/>
        <v>11101.843662704872</v>
      </c>
      <c r="F34" s="16">
        <f t="shared" si="5"/>
        <v>22688.951687368019</v>
      </c>
    </row>
    <row r="35" spans="1:6">
      <c r="A35" s="5">
        <f t="shared" si="2"/>
        <v>2044</v>
      </c>
      <c r="B35" s="3">
        <f t="shared" si="3"/>
        <v>23183.620390561817</v>
      </c>
      <c r="C35" s="3">
        <f t="shared" si="0"/>
        <v>11591.810195280928</v>
      </c>
      <c r="D35" s="3">
        <f t="shared" si="4"/>
        <v>328.98979946683625</v>
      </c>
      <c r="E35" s="15">
        <f t="shared" si="1"/>
        <v>11262.820395814093</v>
      </c>
      <c r="F35" s="16">
        <f t="shared" si="5"/>
        <v>11426.131291553926</v>
      </c>
    </row>
    <row r="36" spans="1:6">
      <c r="A36" s="5">
        <f t="shared" si="2"/>
        <v>2045</v>
      </c>
      <c r="B36" s="3">
        <f t="shared" si="3"/>
        <v>11591.810195280888</v>
      </c>
      <c r="C36" s="3">
        <f t="shared" si="0"/>
        <v>11591.810195280928</v>
      </c>
      <c r="D36" s="3">
        <f t="shared" si="4"/>
        <v>165.67890372753192</v>
      </c>
      <c r="E36" s="15">
        <f t="shared" si="1"/>
        <v>11426.131291553396</v>
      </c>
      <c r="F36" s="16">
        <f t="shared" si="5"/>
        <v>5.2932591643184423E-10</v>
      </c>
    </row>
    <row r="37" spans="1:6">
      <c r="A37" s="5">
        <f t="shared" si="2"/>
        <v>2046</v>
      </c>
      <c r="B37" s="3"/>
      <c r="C37" s="11"/>
      <c r="E37" s="15"/>
      <c r="F37" s="16"/>
    </row>
    <row r="38" spans="1:6">
      <c r="C38" s="11"/>
    </row>
    <row r="39" spans="1:6">
      <c r="C39" s="11"/>
    </row>
    <row r="40" spans="1:6">
      <c r="C40" s="11"/>
    </row>
    <row r="41" spans="1:6">
      <c r="C41" s="11"/>
    </row>
    <row r="42" spans="1:6">
      <c r="C42" s="11"/>
    </row>
    <row r="43" spans="1:6">
      <c r="C43" s="11"/>
    </row>
    <row r="44" spans="1:6">
      <c r="C44" s="11"/>
    </row>
    <row r="45" spans="1:6">
      <c r="C45" s="11"/>
    </row>
  </sheetData>
  <phoneticPr fontId="0" type="noConversion"/>
  <printOptions headings="1" gridLines="1"/>
  <pageMargins left="0.73" right="0.31496062992125984" top="0.98425196850393704" bottom="0.98425196850393704" header="0.51181102362204722" footer="0.51181102362204722"/>
  <pageSetup paperSize="9" orientation="portrait" horizontalDpi="360" r:id="rId1"/>
  <headerFooter alignWithMargins="0">
    <oddHeader>&amp;L&amp;"Arial,Standard"&amp;UGEVAS
Dr.-Ing. Emmerich&amp;C&amp;"Arial,Standard"&amp;UBilanzrechnung WESA&amp;R&amp;"Arial,Standard"&amp;12&amp;D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KWK3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dn</dc:creator>
  <cp:keywords/>
  <dc:description/>
  <cp:lastModifiedBy>Rene Martin</cp:lastModifiedBy>
  <cp:lastPrinted>2003-03-12T11:42:16Z</cp:lastPrinted>
  <dcterms:created xsi:type="dcterms:W3CDTF">1999-01-07T14:40:00Z</dcterms:created>
  <dcterms:modified xsi:type="dcterms:W3CDTF">2025-02-01T12:19:36Z</dcterms:modified>
</cp:coreProperties>
</file>